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 III TRIMESTRE 2024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Cuadro_3!$I$1:$I$170</definedName>
    <definedName name="_xlnm.Print_Area" localSheetId="0">Cuadro_3!$A$1:$I$143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37" i="1"/>
  <c r="D37" i="1"/>
  <c r="E37" i="1"/>
  <c r="F37" i="1"/>
  <c r="G37" i="1"/>
  <c r="H37" i="1"/>
  <c r="I37" i="1"/>
  <c r="B37" i="1"/>
  <c r="I40" i="1" l="1"/>
  <c r="H40" i="1"/>
  <c r="G40" i="1"/>
  <c r="B127" i="1" l="1"/>
  <c r="I126" i="1"/>
  <c r="H126" i="1"/>
  <c r="G126" i="1"/>
  <c r="F126" i="1"/>
  <c r="E126" i="1"/>
  <c r="D126" i="1"/>
  <c r="C126" i="1"/>
  <c r="B126" i="1"/>
  <c r="B125" i="1"/>
  <c r="I124" i="1"/>
  <c r="H124" i="1"/>
  <c r="G124" i="1"/>
  <c r="F124" i="1"/>
  <c r="E124" i="1"/>
  <c r="D124" i="1"/>
  <c r="C124" i="1"/>
  <c r="B124" i="1"/>
  <c r="B119" i="1"/>
  <c r="I118" i="1"/>
  <c r="H118" i="1"/>
  <c r="G118" i="1"/>
  <c r="F118" i="1"/>
  <c r="E118" i="1"/>
  <c r="D118" i="1"/>
  <c r="C118" i="1"/>
  <c r="B118" i="1"/>
  <c r="I110" i="1"/>
  <c r="H110" i="1"/>
  <c r="G110" i="1"/>
  <c r="F110" i="1"/>
  <c r="E110" i="1"/>
  <c r="D110" i="1"/>
  <c r="C110" i="1"/>
  <c r="B111" i="1"/>
  <c r="B110" i="1" s="1"/>
  <c r="I99" i="1"/>
  <c r="H99" i="1"/>
  <c r="G99" i="1"/>
  <c r="F99" i="1"/>
  <c r="E99" i="1"/>
  <c r="D99" i="1"/>
  <c r="C99" i="1"/>
  <c r="B100" i="1"/>
  <c r="B99" i="1" s="1"/>
  <c r="I96" i="1"/>
  <c r="H96" i="1"/>
  <c r="G96" i="1"/>
  <c r="F96" i="1"/>
  <c r="E96" i="1"/>
  <c r="D96" i="1"/>
  <c r="C96" i="1"/>
  <c r="B97" i="1"/>
  <c r="B96" i="1" s="1"/>
  <c r="C122" i="1"/>
  <c r="D122" i="1"/>
  <c r="E122" i="1"/>
  <c r="I120" i="1"/>
  <c r="H120" i="1"/>
  <c r="G120" i="1"/>
  <c r="F120" i="1"/>
  <c r="E120" i="1"/>
  <c r="D120" i="1"/>
  <c r="C120" i="1"/>
  <c r="B121" i="1"/>
  <c r="B120" i="1" s="1"/>
  <c r="B109" i="1"/>
  <c r="B108" i="1" s="1"/>
  <c r="I108" i="1"/>
  <c r="H108" i="1"/>
  <c r="G108" i="1"/>
  <c r="F108" i="1"/>
  <c r="E108" i="1"/>
  <c r="D108" i="1"/>
  <c r="C108" i="1"/>
  <c r="I22" i="1"/>
  <c r="H22" i="1"/>
  <c r="G22" i="1"/>
  <c r="F22" i="1"/>
  <c r="E22" i="1"/>
  <c r="D22" i="1"/>
  <c r="C22" i="1"/>
  <c r="B23" i="1"/>
  <c r="B22" i="1" s="1"/>
  <c r="I16" i="1"/>
  <c r="H16" i="1"/>
  <c r="G16" i="1"/>
  <c r="F16" i="1"/>
  <c r="E16" i="1"/>
  <c r="D16" i="1"/>
  <c r="C16" i="1"/>
  <c r="B17" i="1"/>
  <c r="B16" i="1" s="1"/>
  <c r="I34" i="1"/>
  <c r="H34" i="1"/>
  <c r="G34" i="1"/>
  <c r="F34" i="1"/>
  <c r="E34" i="1"/>
  <c r="D34" i="1"/>
  <c r="C34" i="1"/>
  <c r="I30" i="1"/>
  <c r="H30" i="1"/>
  <c r="G30" i="1"/>
  <c r="F30" i="1"/>
  <c r="E30" i="1"/>
  <c r="D30" i="1"/>
  <c r="C30" i="1"/>
  <c r="H26" i="1"/>
  <c r="G26" i="1"/>
  <c r="F26" i="1"/>
  <c r="E26" i="1"/>
  <c r="D26" i="1"/>
  <c r="C26" i="1"/>
  <c r="I26" i="1"/>
  <c r="B27" i="1"/>
  <c r="B26" i="1" s="1"/>
  <c r="B31" i="1"/>
  <c r="B30" i="1" s="1"/>
  <c r="B35" i="1"/>
  <c r="B34" i="1" s="1"/>
  <c r="F28" i="1"/>
  <c r="B83" i="1"/>
  <c r="B82" i="1" s="1"/>
  <c r="I82" i="1"/>
  <c r="H82" i="1"/>
  <c r="G82" i="1"/>
  <c r="F82" i="1"/>
  <c r="E82" i="1"/>
  <c r="D82" i="1"/>
  <c r="C82" i="1"/>
  <c r="B79" i="1" l="1"/>
  <c r="B78" i="1" s="1"/>
  <c r="I78" i="1"/>
  <c r="H78" i="1"/>
  <c r="G78" i="1"/>
  <c r="F78" i="1"/>
  <c r="E78" i="1"/>
  <c r="D78" i="1"/>
  <c r="C78" i="1"/>
  <c r="B77" i="1"/>
  <c r="B76" i="1" s="1"/>
  <c r="I76" i="1"/>
  <c r="H76" i="1"/>
  <c r="G76" i="1"/>
  <c r="F76" i="1"/>
  <c r="E76" i="1"/>
  <c r="D76" i="1"/>
  <c r="C76" i="1"/>
  <c r="C106" i="1" l="1"/>
  <c r="B19" i="1"/>
  <c r="B18" i="1" s="1"/>
  <c r="I18" i="1"/>
  <c r="H18" i="1"/>
  <c r="G18" i="1"/>
  <c r="F18" i="1"/>
  <c r="E18" i="1"/>
  <c r="D18" i="1"/>
  <c r="C18" i="1"/>
  <c r="B75" i="1" l="1"/>
  <c r="B74" i="1" s="1"/>
  <c r="I74" i="1"/>
  <c r="H74" i="1"/>
  <c r="G74" i="1"/>
  <c r="F74" i="1"/>
  <c r="E74" i="1"/>
  <c r="D74" i="1"/>
  <c r="C74" i="1"/>
  <c r="B51" i="1"/>
  <c r="B50" i="1" s="1"/>
  <c r="I50" i="1"/>
  <c r="H50" i="1"/>
  <c r="G50" i="1"/>
  <c r="F50" i="1"/>
  <c r="E50" i="1"/>
  <c r="D50" i="1"/>
  <c r="C50" i="1"/>
  <c r="F14" i="1" l="1"/>
  <c r="G14" i="1"/>
  <c r="H14" i="1"/>
  <c r="I14" i="1"/>
  <c r="G24" i="1" l="1"/>
  <c r="G28" i="1"/>
  <c r="G32" i="1"/>
  <c r="D46" i="1" l="1"/>
  <c r="E46" i="1"/>
  <c r="C46" i="1"/>
  <c r="B39" i="1"/>
  <c r="B41" i="1"/>
  <c r="B43" i="1"/>
  <c r="B45" i="1"/>
  <c r="B47" i="1"/>
  <c r="B49" i="1"/>
  <c r="B53" i="1"/>
  <c r="B55" i="1"/>
  <c r="B58" i="1"/>
  <c r="B60" i="1"/>
  <c r="B62" i="1"/>
  <c r="B65" i="1"/>
  <c r="C38" i="1" l="1"/>
  <c r="D38" i="1"/>
  <c r="E38" i="1"/>
  <c r="I42" i="1" l="1"/>
  <c r="C84" i="1"/>
  <c r="D84" i="1"/>
  <c r="E84" i="1"/>
  <c r="C72" i="1"/>
  <c r="D72" i="1"/>
  <c r="E72" i="1"/>
  <c r="F72" i="1"/>
  <c r="G72" i="1"/>
  <c r="H72" i="1"/>
  <c r="I72" i="1"/>
  <c r="C70" i="1"/>
  <c r="D70" i="1"/>
  <c r="D66" i="1"/>
  <c r="E66" i="1"/>
  <c r="F66" i="1"/>
  <c r="E103" i="1" l="1"/>
  <c r="D103" i="1"/>
  <c r="C103" i="1"/>
  <c r="E106" i="1" l="1"/>
  <c r="G80" i="1" l="1"/>
  <c r="B123" i="1" l="1"/>
  <c r="B117" i="1"/>
  <c r="B115" i="1"/>
  <c r="B113" i="1"/>
  <c r="B107" i="1"/>
  <c r="I122" i="1" l="1"/>
  <c r="H122" i="1"/>
  <c r="G122" i="1"/>
  <c r="F122" i="1"/>
  <c r="B122" i="1"/>
  <c r="I116" i="1"/>
  <c r="H116" i="1"/>
  <c r="G116" i="1"/>
  <c r="F116" i="1"/>
  <c r="E116" i="1"/>
  <c r="D116" i="1"/>
  <c r="C116" i="1"/>
  <c r="B116" i="1"/>
  <c r="I114" i="1"/>
  <c r="H114" i="1"/>
  <c r="G114" i="1"/>
  <c r="F114" i="1"/>
  <c r="E114" i="1"/>
  <c r="D114" i="1"/>
  <c r="C114" i="1"/>
  <c r="B114" i="1"/>
  <c r="I112" i="1"/>
  <c r="H112" i="1"/>
  <c r="G112" i="1"/>
  <c r="F112" i="1"/>
  <c r="E112" i="1"/>
  <c r="D112" i="1"/>
  <c r="C112" i="1"/>
  <c r="B112" i="1"/>
  <c r="I106" i="1"/>
  <c r="I105" i="1" s="1"/>
  <c r="H106" i="1"/>
  <c r="G106" i="1"/>
  <c r="G105" i="1" s="1"/>
  <c r="F106" i="1"/>
  <c r="D106" i="1"/>
  <c r="B106" i="1"/>
  <c r="F105" i="1" l="1"/>
  <c r="H105" i="1"/>
  <c r="B105" i="1"/>
  <c r="E105" i="1"/>
  <c r="D105" i="1"/>
  <c r="C105" i="1"/>
  <c r="D64" i="1"/>
  <c r="F84" i="1" l="1"/>
  <c r="B85" i="1"/>
  <c r="E80" i="1"/>
  <c r="D80" i="1"/>
  <c r="C80" i="1"/>
  <c r="B84" i="1" l="1"/>
  <c r="E70" i="1"/>
  <c r="F70" i="1"/>
  <c r="I84" i="1" l="1"/>
  <c r="H84" i="1"/>
  <c r="G84" i="1"/>
  <c r="F42" i="1" l="1"/>
  <c r="D28" i="1" l="1"/>
  <c r="E28" i="1"/>
  <c r="C64" i="1" l="1"/>
  <c r="F80" i="1"/>
  <c r="F94" i="1"/>
  <c r="F101" i="1"/>
  <c r="I94" i="1"/>
  <c r="H94" i="1"/>
  <c r="G94" i="1"/>
  <c r="E94" i="1"/>
  <c r="D94" i="1"/>
  <c r="C94" i="1"/>
  <c r="C40" i="1" l="1"/>
  <c r="D40" i="1"/>
  <c r="I38" i="1" l="1"/>
  <c r="B29" i="1" l="1"/>
  <c r="B28" i="1" s="1"/>
  <c r="I28" i="1"/>
  <c r="H28" i="1"/>
  <c r="C28" i="1"/>
  <c r="C24" i="1" l="1"/>
  <c r="D24" i="1"/>
  <c r="E24" i="1"/>
  <c r="F24" i="1"/>
  <c r="H24" i="1"/>
  <c r="I24" i="1"/>
  <c r="F46" i="1" l="1"/>
  <c r="G46" i="1"/>
  <c r="H46" i="1"/>
  <c r="D88" i="1" l="1"/>
  <c r="E88" i="1"/>
  <c r="F88" i="1"/>
  <c r="G88" i="1"/>
  <c r="H88" i="1"/>
  <c r="I88" i="1"/>
  <c r="C88" i="1"/>
  <c r="H80" i="1" l="1"/>
  <c r="G70" i="1"/>
  <c r="H70" i="1"/>
  <c r="I70" i="1"/>
  <c r="C68" i="1"/>
  <c r="D68" i="1"/>
  <c r="D63" i="1" s="1"/>
  <c r="E68" i="1"/>
  <c r="F68" i="1"/>
  <c r="G68" i="1"/>
  <c r="H68" i="1"/>
  <c r="I68" i="1"/>
  <c r="C66" i="1"/>
  <c r="G66" i="1"/>
  <c r="H66" i="1"/>
  <c r="I66" i="1"/>
  <c r="E64" i="1"/>
  <c r="F64" i="1"/>
  <c r="G64" i="1"/>
  <c r="H64" i="1"/>
  <c r="I64" i="1"/>
  <c r="C61" i="1"/>
  <c r="D61" i="1"/>
  <c r="E61" i="1"/>
  <c r="F61" i="1"/>
  <c r="G61" i="1"/>
  <c r="H61" i="1"/>
  <c r="I61" i="1"/>
  <c r="C59" i="1"/>
  <c r="D59" i="1"/>
  <c r="E59" i="1"/>
  <c r="F59" i="1"/>
  <c r="G59" i="1"/>
  <c r="H59" i="1"/>
  <c r="I59" i="1"/>
  <c r="C57" i="1"/>
  <c r="D57" i="1"/>
  <c r="E57" i="1"/>
  <c r="F57" i="1"/>
  <c r="G57" i="1"/>
  <c r="H57" i="1"/>
  <c r="I57" i="1"/>
  <c r="C54" i="1"/>
  <c r="D54" i="1"/>
  <c r="E54" i="1"/>
  <c r="F54" i="1"/>
  <c r="G54" i="1"/>
  <c r="H54" i="1"/>
  <c r="I54" i="1"/>
  <c r="C52" i="1"/>
  <c r="D52" i="1"/>
  <c r="E52" i="1"/>
  <c r="F52" i="1"/>
  <c r="G52" i="1"/>
  <c r="H52" i="1"/>
  <c r="I52" i="1"/>
  <c r="C48" i="1"/>
  <c r="D48" i="1"/>
  <c r="E48" i="1"/>
  <c r="F48" i="1"/>
  <c r="G48" i="1"/>
  <c r="H48" i="1"/>
  <c r="I48" i="1"/>
  <c r="I46" i="1"/>
  <c r="C44" i="1"/>
  <c r="D44" i="1"/>
  <c r="E44" i="1"/>
  <c r="F44" i="1"/>
  <c r="G44" i="1"/>
  <c r="H44" i="1"/>
  <c r="I44" i="1"/>
  <c r="C42" i="1"/>
  <c r="D42" i="1"/>
  <c r="E42" i="1"/>
  <c r="G42" i="1"/>
  <c r="H42" i="1"/>
  <c r="E40" i="1"/>
  <c r="F40" i="1"/>
  <c r="F38" i="1"/>
  <c r="G38" i="1"/>
  <c r="H38" i="1"/>
  <c r="C32" i="1"/>
  <c r="D32" i="1"/>
  <c r="E32" i="1"/>
  <c r="F32" i="1"/>
  <c r="H32" i="1"/>
  <c r="I32" i="1"/>
  <c r="C20" i="1"/>
  <c r="D20" i="1"/>
  <c r="E20" i="1"/>
  <c r="F20" i="1"/>
  <c r="G20" i="1"/>
  <c r="H20" i="1"/>
  <c r="I20" i="1"/>
  <c r="C14" i="1"/>
  <c r="D14" i="1"/>
  <c r="E14" i="1"/>
  <c r="C90" i="1"/>
  <c r="D90" i="1"/>
  <c r="E90" i="1"/>
  <c r="F90" i="1"/>
  <c r="G90" i="1"/>
  <c r="H90" i="1"/>
  <c r="I90" i="1"/>
  <c r="C92" i="1"/>
  <c r="D92" i="1"/>
  <c r="E92" i="1"/>
  <c r="F92" i="1"/>
  <c r="G92" i="1"/>
  <c r="H92" i="1"/>
  <c r="I92" i="1"/>
  <c r="C101" i="1"/>
  <c r="D101" i="1"/>
  <c r="E101" i="1"/>
  <c r="G101" i="1"/>
  <c r="H101" i="1"/>
  <c r="I101" i="1"/>
  <c r="F103" i="1"/>
  <c r="G103" i="1"/>
  <c r="H103" i="1"/>
  <c r="I103" i="1"/>
  <c r="F87" i="1" l="1"/>
  <c r="D13" i="1"/>
  <c r="D12" i="1" s="1"/>
  <c r="I13" i="1"/>
  <c r="I12" i="1" s="1"/>
  <c r="H13" i="1"/>
  <c r="H12" i="1" s="1"/>
  <c r="F13" i="1"/>
  <c r="F12" i="1" s="1"/>
  <c r="G13" i="1"/>
  <c r="G12" i="1" s="1"/>
  <c r="E13" i="1"/>
  <c r="E12" i="1" s="1"/>
  <c r="C13" i="1"/>
  <c r="H63" i="1"/>
  <c r="G63" i="1"/>
  <c r="F63" i="1"/>
  <c r="E63" i="1"/>
  <c r="C63" i="1"/>
  <c r="C87" i="1"/>
  <c r="D87" i="1"/>
  <c r="E87" i="1"/>
  <c r="E86" i="1" s="1"/>
  <c r="H87" i="1"/>
  <c r="I87" i="1"/>
  <c r="G87" i="1"/>
  <c r="I80" i="1"/>
  <c r="I63" i="1" s="1"/>
  <c r="G36" i="1" l="1"/>
  <c r="F36" i="1"/>
  <c r="H36" i="1"/>
  <c r="I36" i="1"/>
  <c r="C36" i="1"/>
  <c r="I86" i="1"/>
  <c r="H86" i="1"/>
  <c r="G86" i="1"/>
  <c r="F86" i="1"/>
  <c r="C86" i="1"/>
  <c r="D86" i="1"/>
  <c r="F11" i="1" l="1"/>
  <c r="B25" i="1"/>
  <c r="B102" i="1"/>
  <c r="B81" i="1"/>
  <c r="B80" i="1" l="1"/>
  <c r="C12" i="1"/>
  <c r="C11" i="1" s="1"/>
  <c r="B101" i="1"/>
  <c r="B52" i="1"/>
  <c r="B21" i="1" l="1"/>
  <c r="B20" i="1" s="1"/>
  <c r="B15" i="1"/>
  <c r="B14" i="1" s="1"/>
  <c r="B95" i="1" l="1"/>
  <c r="B94" i="1" s="1"/>
  <c r="B93" i="1"/>
  <c r="B92" i="1" s="1"/>
  <c r="B91" i="1" l="1"/>
  <c r="B90" i="1" s="1"/>
  <c r="B40" i="1"/>
  <c r="B38" i="1"/>
  <c r="B104" i="1"/>
  <c r="B103" i="1" s="1"/>
  <c r="B89" i="1"/>
  <c r="B88" i="1" s="1"/>
  <c r="B73" i="1"/>
  <c r="B72" i="1" s="1"/>
  <c r="B71" i="1"/>
  <c r="B70" i="1" s="1"/>
  <c r="B69" i="1"/>
  <c r="B68" i="1" s="1"/>
  <c r="B67" i="1"/>
  <c r="B66" i="1" s="1"/>
  <c r="B64" i="1"/>
  <c r="B61" i="1"/>
  <c r="B59" i="1"/>
  <c r="B57" i="1"/>
  <c r="B54" i="1"/>
  <c r="B48" i="1"/>
  <c r="B46" i="1"/>
  <c r="B44" i="1"/>
  <c r="B42" i="1"/>
  <c r="B33" i="1"/>
  <c r="B32" i="1" s="1"/>
  <c r="B24" i="1"/>
  <c r="B13" i="1" s="1"/>
  <c r="B63" i="1" l="1"/>
  <c r="B87" i="1"/>
  <c r="B86" i="1" s="1"/>
  <c r="B36" i="1" l="1"/>
  <c r="B12" i="1"/>
  <c r="G11" i="1" l="1"/>
  <c r="H11" i="1"/>
  <c r="E36" i="1"/>
  <c r="E11" i="1" s="1"/>
  <c r="I11" i="1"/>
  <c r="D36" i="1"/>
  <c r="D11" i="1" s="1"/>
</calcChain>
</file>

<file path=xl/sharedStrings.xml><?xml version="1.0" encoding="utf-8"?>
<sst xmlns="http://schemas.openxmlformats.org/spreadsheetml/2006/main" count="145" uniqueCount="51">
  <si>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</si>
  <si>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</si>
  <si>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</si>
  <si>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</si>
  <si>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</si>
  <si>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</si>
  <si>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</si>
  <si>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</si>
  <si>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</si>
  <si>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</si>
  <si>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</si>
  <si>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</si>
  <si>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</si>
  <si>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</si>
  <si>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</si>
  <si>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</si>
  <si>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</si>
  <si>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</si>
  <si>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</si>
  <si>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</si>
  <si>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</si>
  <si>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</si>
  <si>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</si>
  <si>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</si>
  <si>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</si>
  <si>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</si>
  <si>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</si>
  <si>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</si>
  <si>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</si>
  <si>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</si>
  <si>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</si>
  <si>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</si>
  <si>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</si>
  <si>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</si>
  <si>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</si>
  <si>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</si>
  <si>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Cuadro 3.  METROS CUADRADOS CONSTRUIDOS EN LAS PROVINCIAS DE COLÓN, PANAMÁ Y PANAMÁ OESTE, POR NÚMERO</t>
  </si>
  <si>
    <t>(1) Son obras que continúan el proceso constructivo.</t>
  </si>
  <si>
    <t>(3) Incluye cuartos de alquiler y adosadas.</t>
  </si>
  <si>
    <t xml:space="preserve"> Administración pública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</si>
  <si>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</si>
  <si>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</si>
  <si>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</si>
  <si>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</si>
  <si>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</si>
  <si>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>(2) Se refiere a las unidades de vivienda, locales comerciales y oficinas que contiene un  centro comercial, salones en un centro educativo, habitaciones en un hotel, entre otros.</t>
  </si>
  <si>
    <t xml:space="preserve">  DE EDIFICACIONES, UNIDADES Y ÁREA, SEGÚN TIPO DE EDIFICACIÓN: PRIMER TRIMESTRE 2024 (P)</t>
  </si>
  <si>
    <t>2024 (P)</t>
  </si>
  <si>
    <t xml:space="preserve">  Centros educativos</t>
  </si>
  <si>
    <t>Arraiján (Continuación)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</si>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</sst>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41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164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41" fontId="2" fillId="2" borderId="6" xfId="2" applyNumberFormat="1" applyFont="1" applyFill="1" applyBorder="1" applyAlignment="1">
      <alignment horizontal="right"/>
    </xf>
    <xf numFmtId="41" fontId="4" fillId="2" borderId="6" xfId="1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41" fontId="5" fillId="2" borderId="6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2" fillId="2" borderId="9" xfId="2" applyNumberFormat="1" applyFont="1" applyFill="1" applyBorder="1" applyAlignment="1">
      <alignment horizontal="right"/>
    </xf>
    <xf numFmtId="41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4" fillId="2" borderId="0" xfId="1" applyNumberFormat="1" applyFont="1" applyFill="1" applyBorder="1"/>
    <xf numFmtId="41" fontId="5" fillId="2" borderId="0" xfId="2" applyNumberFormat="1" applyFont="1" applyFill="1" applyBorder="1" applyAlignment="1">
      <alignment horizontal="right"/>
    </xf>
    <xf numFmtId="41" fontId="5" fillId="2" borderId="2" xfId="2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/>
    <xf numFmtId="41" fontId="5" fillId="2" borderId="6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 indent="2"/>
    </xf>
    <xf numFmtId="165" fontId="4" fillId="2" borderId="0" xfId="0" applyNumberFormat="1" applyFont="1" applyFill="1" applyAlignment="1">
      <alignment horizontal="left" indent="4"/>
    </xf>
    <xf numFmtId="165" fontId="4" fillId="2" borderId="0" xfId="0" applyNumberFormat="1" applyFont="1" applyFill="1" applyAlignment="1">
      <alignment horizontal="left" indent="7"/>
    </xf>
    <xf numFmtId="165" fontId="4" fillId="2" borderId="0" xfId="0" applyNumberFormat="1" applyFont="1" applyFill="1" applyBorder="1" applyAlignment="1">
      <alignment horizontal="left" indent="7"/>
    </xf>
    <xf numFmtId="165" fontId="4" fillId="2" borderId="0" xfId="0" applyNumberFormat="1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7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right"/>
    </xf>
    <xf numFmtId="0" fontId="3" fillId="2" borderId="0" xfId="0" applyFont="1" applyFill="1" applyBorder="1"/>
    <xf numFmtId="41" fontId="0" fillId="2" borderId="0" xfId="0" applyNumberFormat="1" applyFill="1" applyBorder="1"/>
    <xf numFmtId="41" fontId="5" fillId="2" borderId="9" xfId="2" applyNumberFormat="1" applyFont="1" applyFill="1" applyBorder="1" applyAlignment="1">
      <alignment horizontal="right"/>
    </xf>
    <xf numFmtId="41" fontId="5" fillId="2" borderId="6" xfId="1" applyNumberFormat="1" applyFont="1" applyFill="1" applyBorder="1"/>
    <xf numFmtId="41" fontId="8" fillId="2" borderId="6" xfId="2" applyNumberFormat="1" applyFont="1" applyFill="1" applyBorder="1" applyAlignment="1">
      <alignment horizontal="right"/>
    </xf>
    <xf numFmtId="41" fontId="5" fillId="2" borderId="9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8"/>
  <sheetViews>
    <sheetView tabSelected="1" zoomScaleNormal="100" zoomScaleSheetLayoutView="70" workbookViewId="0">
      <selection activeCell="M17" sqref="M17"/>
    </sheetView>
  </sheetViews>
  <sheetFormatPr baseColWidth="10" defaultRowHeight="15" x14ac:dyDescent="0.25"/>
  <cols>
    <col min="1" max="1" width="30.7109375" style="19" customWidth="1"/>
    <col min="2" max="5" width="15.28515625" style="19" customWidth="1"/>
    <col min="6" max="9" width="15.7109375" style="19" customWidth="1"/>
    <col min="10" max="10" width="11.42578125" style="10"/>
    <col min="11" max="13" width="11.42578125" style="19"/>
    <col min="14" max="14" width="13.5703125" style="19" bestFit="1" customWidth="1"/>
    <col min="15" max="15" width="11.42578125" style="19"/>
    <col min="16" max="16" width="51.85546875" style="19" customWidth="1"/>
    <col min="17" max="21" width="11.42578125" style="19"/>
  </cols>
  <sheetData>
    <row r="1" spans="1:31" s="9" customFormat="1" ht="12.75" x14ac:dyDescent="0.2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45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45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45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22"/>
      <c r="B4" s="11"/>
      <c r="C4" s="11"/>
      <c r="D4" s="11"/>
      <c r="E4" s="25"/>
      <c r="F4" s="25"/>
      <c r="G4" s="11"/>
      <c r="H4" s="11"/>
      <c r="I4" s="25"/>
      <c r="J4" s="45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64" t="s">
        <v>36</v>
      </c>
      <c r="B5" s="64"/>
      <c r="C5" s="64"/>
      <c r="D5" s="64"/>
      <c r="E5" s="64"/>
      <c r="F5" s="64"/>
      <c r="G5" s="64"/>
      <c r="H5" s="64"/>
      <c r="I5" s="64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64" t="s">
        <v>46</v>
      </c>
      <c r="B6" s="64"/>
      <c r="C6" s="64"/>
      <c r="D6" s="64"/>
      <c r="E6" s="64"/>
      <c r="F6" s="64"/>
      <c r="G6" s="64"/>
      <c r="H6" s="64"/>
      <c r="I6" s="6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51" t="s">
        <v>0</v>
      </c>
      <c r="B8" s="54" t="s">
        <v>1</v>
      </c>
      <c r="C8" s="57" t="s">
        <v>2</v>
      </c>
      <c r="D8" s="58"/>
      <c r="E8" s="58"/>
      <c r="F8" s="58"/>
      <c r="G8" s="59" t="s">
        <v>3</v>
      </c>
      <c r="H8" s="59"/>
      <c r="I8" s="6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5" customHeight="1" x14ac:dyDescent="0.25">
      <c r="A9" s="52"/>
      <c r="B9" s="55"/>
      <c r="C9" s="57" t="s">
        <v>4</v>
      </c>
      <c r="D9" s="57"/>
      <c r="E9" s="57"/>
      <c r="F9" s="40" t="s">
        <v>5</v>
      </c>
      <c r="G9" s="61"/>
      <c r="H9" s="61"/>
      <c r="I9" s="6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53"/>
      <c r="B10" s="56"/>
      <c r="C10" s="41" t="s">
        <v>6</v>
      </c>
      <c r="D10" s="41" t="s">
        <v>7</v>
      </c>
      <c r="E10" s="42" t="s">
        <v>8</v>
      </c>
      <c r="F10" s="42" t="s">
        <v>9</v>
      </c>
      <c r="G10" s="41" t="s">
        <v>6</v>
      </c>
      <c r="H10" s="41" t="s">
        <v>7</v>
      </c>
      <c r="I10" s="43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32" t="s">
        <v>47</v>
      </c>
      <c r="B11" s="28">
        <f>B12+B36+B86</f>
        <v>452252</v>
      </c>
      <c r="C11" s="24">
        <f>C12+C86+C36</f>
        <v>2739</v>
      </c>
      <c r="D11" s="24">
        <f>D12+D86+D36</f>
        <v>3863</v>
      </c>
      <c r="E11" s="28">
        <f>E12+E86+E36</f>
        <v>217334</v>
      </c>
      <c r="F11" s="24">
        <f>F12+F86+F36</f>
        <v>256490</v>
      </c>
      <c r="G11" s="24">
        <f>G12+G86+G36</f>
        <v>1773</v>
      </c>
      <c r="H11" s="24">
        <f>H12+H86+H36</f>
        <v>3395</v>
      </c>
      <c r="I11" s="15">
        <f>I12+I86+I36</f>
        <v>41584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33" t="s">
        <v>11</v>
      </c>
      <c r="B12" s="18">
        <f>B13</f>
        <v>22186</v>
      </c>
      <c r="C12" s="12">
        <f t="shared" ref="C12:I12" si="0">C13</f>
        <v>42</v>
      </c>
      <c r="D12" s="12">
        <f t="shared" si="0"/>
        <v>127</v>
      </c>
      <c r="E12" s="12">
        <f t="shared" si="0"/>
        <v>12303</v>
      </c>
      <c r="F12" s="12">
        <f t="shared" si="0"/>
        <v>12795</v>
      </c>
      <c r="G12" s="12">
        <f t="shared" si="0"/>
        <v>28</v>
      </c>
      <c r="H12" s="12">
        <f t="shared" si="0"/>
        <v>112</v>
      </c>
      <c r="I12" s="23">
        <f t="shared" si="0"/>
        <v>1850</v>
      </c>
      <c r="K12" s="46"/>
      <c r="L12" s="10"/>
      <c r="M12" s="46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34" t="s">
        <v>11</v>
      </c>
      <c r="B13" s="18">
        <f>B14+B20+B24+B32+B28+B18</f>
        <v>22186</v>
      </c>
      <c r="C13" s="18">
        <f>C14+C20+C24+C32+C28+C18</f>
        <v>42</v>
      </c>
      <c r="D13" s="18">
        <f>D14+D20+D24+D32+D28+D18</f>
        <v>127</v>
      </c>
      <c r="E13" s="18">
        <f>E14+E20+E24+E32+E28+E18</f>
        <v>12303</v>
      </c>
      <c r="F13" s="18">
        <f>F14+F20+F24+F32+F28+F18+F26+F30+F34</f>
        <v>12795</v>
      </c>
      <c r="G13" s="18">
        <f>G14+G20+G24+G32+G28+G18+G16+G22+G34</f>
        <v>28</v>
      </c>
      <c r="H13" s="18">
        <f t="shared" ref="H13:I13" si="1">H14+H20+H24+H32+H28+H18+H16+H22+H34</f>
        <v>112</v>
      </c>
      <c r="I13" s="47">
        <f t="shared" si="1"/>
        <v>1850</v>
      </c>
      <c r="K13" s="10"/>
      <c r="L13" s="46"/>
      <c r="M13" s="10"/>
      <c r="N13" s="46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4" customHeight="1" x14ac:dyDescent="0.25">
      <c r="A14" s="35" t="s">
        <v>12</v>
      </c>
      <c r="B14" s="18">
        <f t="shared" ref="B14:I16" si="2">SUM(B15:B15)</f>
        <v>6168</v>
      </c>
      <c r="C14" s="12">
        <f t="shared" si="2"/>
        <v>32</v>
      </c>
      <c r="D14" s="12">
        <f t="shared" si="2"/>
        <v>32</v>
      </c>
      <c r="E14" s="18">
        <f t="shared" si="2"/>
        <v>5060</v>
      </c>
      <c r="F14" s="12">
        <f t="shared" si="2"/>
        <v>1033</v>
      </c>
      <c r="G14" s="12">
        <f t="shared" si="2"/>
        <v>17</v>
      </c>
      <c r="H14" s="12">
        <f t="shared" si="2"/>
        <v>17</v>
      </c>
      <c r="I14" s="15">
        <f t="shared" si="2"/>
        <v>75</v>
      </c>
      <c r="K14" s="10"/>
      <c r="L14" s="10"/>
      <c r="M14" s="46"/>
      <c r="N14" s="46"/>
      <c r="O14" s="46"/>
      <c r="P14" s="46"/>
      <c r="Q14" s="46"/>
      <c r="R14" s="46"/>
      <c r="S14" s="46"/>
      <c r="T14" s="46"/>
      <c r="U14" s="46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8" customHeight="1" x14ac:dyDescent="0.25">
      <c r="A15" s="36" t="s">
        <v>13</v>
      </c>
      <c r="B15" s="18">
        <f>+E15+F15+I15</f>
        <v>6168</v>
      </c>
      <c r="C15" s="2">
        <v>32</v>
      </c>
      <c r="D15" s="2">
        <v>32</v>
      </c>
      <c r="E15" s="2">
        <v>5060</v>
      </c>
      <c r="F15" s="2">
        <v>1033</v>
      </c>
      <c r="G15" s="2">
        <v>17</v>
      </c>
      <c r="H15" s="2">
        <v>17</v>
      </c>
      <c r="I15" s="26">
        <v>75</v>
      </c>
      <c r="K15" s="10"/>
      <c r="L15" s="10"/>
      <c r="M15" s="46"/>
      <c r="N15" s="46"/>
      <c r="O15" s="46"/>
      <c r="P15" s="46"/>
      <c r="Q15" s="46"/>
      <c r="R15" s="46"/>
      <c r="S15" s="46"/>
      <c r="T15" s="46"/>
      <c r="U15" s="46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8" customHeight="1" x14ac:dyDescent="0.25">
      <c r="A16" s="38" t="s">
        <v>20</v>
      </c>
      <c r="B16" s="18">
        <f>SUM(B17:B17)</f>
        <v>13</v>
      </c>
      <c r="C16" s="12">
        <f t="shared" si="2"/>
        <v>0</v>
      </c>
      <c r="D16" s="12">
        <f t="shared" si="2"/>
        <v>0</v>
      </c>
      <c r="E16" s="18">
        <f t="shared" si="2"/>
        <v>0</v>
      </c>
      <c r="F16" s="12">
        <f t="shared" si="2"/>
        <v>0</v>
      </c>
      <c r="G16" s="12">
        <f t="shared" si="2"/>
        <v>1</v>
      </c>
      <c r="H16" s="12">
        <f t="shared" si="2"/>
        <v>2</v>
      </c>
      <c r="I16" s="15">
        <f t="shared" si="2"/>
        <v>13</v>
      </c>
      <c r="K16" s="10"/>
      <c r="L16" s="10"/>
      <c r="M16" s="46"/>
      <c r="N16" s="46"/>
      <c r="O16" s="46"/>
      <c r="P16" s="46"/>
      <c r="Q16" s="46"/>
      <c r="R16" s="46"/>
      <c r="S16" s="46"/>
      <c r="T16" s="46"/>
      <c r="U16" s="46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8" customHeight="1" x14ac:dyDescent="0.25">
      <c r="A17" s="37" t="s">
        <v>13</v>
      </c>
      <c r="B17" s="18">
        <f>+E17+F17+I17</f>
        <v>13</v>
      </c>
      <c r="C17" s="2">
        <v>0</v>
      </c>
      <c r="D17" s="26">
        <v>0</v>
      </c>
      <c r="E17" s="2">
        <v>0</v>
      </c>
      <c r="F17" s="26">
        <v>0</v>
      </c>
      <c r="G17" s="2">
        <v>1</v>
      </c>
      <c r="H17" s="2">
        <v>2</v>
      </c>
      <c r="I17" s="26">
        <v>13</v>
      </c>
      <c r="K17" s="10"/>
      <c r="L17" s="10"/>
      <c r="M17" s="46"/>
      <c r="N17" s="46"/>
      <c r="O17" s="46"/>
      <c r="P17" s="46"/>
      <c r="Q17" s="46"/>
      <c r="R17" s="46"/>
      <c r="S17" s="46"/>
      <c r="T17" s="46"/>
      <c r="U17" s="46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8" customHeight="1" x14ac:dyDescent="0.25">
      <c r="A18" s="35" t="s">
        <v>30</v>
      </c>
      <c r="B18" s="18">
        <f t="shared" ref="B18:I22" si="3">SUM(B19:B19)</f>
        <v>1814</v>
      </c>
      <c r="C18" s="18">
        <f t="shared" si="3"/>
        <v>1</v>
      </c>
      <c r="D18" s="27">
        <f t="shared" si="3"/>
        <v>6</v>
      </c>
      <c r="E18" s="18">
        <f t="shared" si="3"/>
        <v>195</v>
      </c>
      <c r="F18" s="27">
        <f t="shared" si="3"/>
        <v>1619</v>
      </c>
      <c r="G18" s="18">
        <f t="shared" si="3"/>
        <v>0</v>
      </c>
      <c r="H18" s="18">
        <f t="shared" si="3"/>
        <v>0</v>
      </c>
      <c r="I18" s="27">
        <f t="shared" si="3"/>
        <v>0</v>
      </c>
      <c r="K18" s="10"/>
      <c r="L18" s="10"/>
      <c r="M18" s="46"/>
      <c r="N18" s="46"/>
      <c r="O18" s="46"/>
      <c r="P18" s="46"/>
      <c r="Q18" s="46"/>
      <c r="R18" s="46"/>
      <c r="S18" s="46"/>
      <c r="T18" s="46"/>
      <c r="U18" s="46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8" customHeight="1" x14ac:dyDescent="0.25">
      <c r="A19" s="37" t="s">
        <v>13</v>
      </c>
      <c r="B19" s="18">
        <f>+E19+F19+I19</f>
        <v>1814</v>
      </c>
      <c r="C19" s="2">
        <v>1</v>
      </c>
      <c r="D19" s="2">
        <v>6</v>
      </c>
      <c r="E19" s="2">
        <v>195</v>
      </c>
      <c r="F19" s="2">
        <v>1619</v>
      </c>
      <c r="G19" s="2">
        <v>0</v>
      </c>
      <c r="H19" s="2">
        <v>0</v>
      </c>
      <c r="I19" s="26">
        <v>0</v>
      </c>
      <c r="K19" s="10"/>
      <c r="L19" s="10"/>
      <c r="M19" s="46"/>
      <c r="N19" s="46"/>
      <c r="O19" s="46"/>
      <c r="P19" s="46"/>
      <c r="Q19" s="46"/>
      <c r="R19" s="46"/>
      <c r="S19" s="46"/>
      <c r="T19" s="46"/>
      <c r="U19" s="46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5">
      <c r="A20" s="35" t="s">
        <v>14</v>
      </c>
      <c r="B20" s="18">
        <f t="shared" si="3"/>
        <v>7363</v>
      </c>
      <c r="C20" s="18">
        <f t="shared" si="3"/>
        <v>6</v>
      </c>
      <c r="D20" s="27">
        <f t="shared" si="3"/>
        <v>52</v>
      </c>
      <c r="E20" s="18">
        <f t="shared" si="3"/>
        <v>4820</v>
      </c>
      <c r="F20" s="27">
        <f t="shared" si="3"/>
        <v>2383</v>
      </c>
      <c r="G20" s="18">
        <f t="shared" si="3"/>
        <v>3</v>
      </c>
      <c r="H20" s="18">
        <f t="shared" si="3"/>
        <v>14</v>
      </c>
      <c r="I20" s="27">
        <f t="shared" si="3"/>
        <v>160</v>
      </c>
      <c r="K20" s="10"/>
      <c r="L20" s="10"/>
      <c r="M20" s="10"/>
      <c r="N20" s="46"/>
      <c r="O20" s="46"/>
      <c r="P20" s="46"/>
      <c r="Q20" s="46"/>
      <c r="R20" s="46"/>
      <c r="S20" s="46"/>
      <c r="T20" s="46"/>
      <c r="U20" s="46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8" customHeight="1" x14ac:dyDescent="0.25">
      <c r="A21" s="37" t="s">
        <v>13</v>
      </c>
      <c r="B21" s="18">
        <f>+E21+F21+I21</f>
        <v>7363</v>
      </c>
      <c r="C21" s="2">
        <v>6</v>
      </c>
      <c r="D21" s="2">
        <v>52</v>
      </c>
      <c r="E21" s="2">
        <v>4820</v>
      </c>
      <c r="F21" s="2">
        <v>2383</v>
      </c>
      <c r="G21" s="2">
        <v>3</v>
      </c>
      <c r="H21" s="2">
        <v>14</v>
      </c>
      <c r="I21" s="26">
        <v>160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8" customHeight="1" x14ac:dyDescent="0.25">
      <c r="A22" s="35" t="s">
        <v>22</v>
      </c>
      <c r="B22" s="18">
        <f t="shared" si="3"/>
        <v>94</v>
      </c>
      <c r="C22" s="18">
        <f t="shared" si="3"/>
        <v>0</v>
      </c>
      <c r="D22" s="27">
        <f t="shared" si="3"/>
        <v>0</v>
      </c>
      <c r="E22" s="18">
        <f t="shared" si="3"/>
        <v>0</v>
      </c>
      <c r="F22" s="27">
        <f t="shared" si="3"/>
        <v>0</v>
      </c>
      <c r="G22" s="18">
        <f t="shared" si="3"/>
        <v>1</v>
      </c>
      <c r="H22" s="18">
        <f t="shared" si="3"/>
        <v>6</v>
      </c>
      <c r="I22" s="27">
        <f t="shared" si="3"/>
        <v>94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8" customHeight="1" x14ac:dyDescent="0.25">
      <c r="A23" s="36" t="s">
        <v>13</v>
      </c>
      <c r="B23" s="18">
        <f>+E23+F23+I23</f>
        <v>94</v>
      </c>
      <c r="C23" s="2">
        <v>0</v>
      </c>
      <c r="D23" s="26">
        <v>0</v>
      </c>
      <c r="E23" s="2">
        <v>0</v>
      </c>
      <c r="F23" s="26">
        <v>0</v>
      </c>
      <c r="G23" s="2">
        <v>1</v>
      </c>
      <c r="H23" s="2">
        <v>6</v>
      </c>
      <c r="I23" s="26">
        <v>94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4.95" customHeight="1" x14ac:dyDescent="0.25">
      <c r="A24" s="35" t="s">
        <v>15</v>
      </c>
      <c r="B24" s="29">
        <f t="shared" ref="B24:I28" si="4">SUM(B25:B25)</f>
        <v>3128</v>
      </c>
      <c r="C24" s="18">
        <f t="shared" si="4"/>
        <v>1</v>
      </c>
      <c r="D24" s="27">
        <f t="shared" si="4"/>
        <v>1</v>
      </c>
      <c r="E24" s="18">
        <f t="shared" si="4"/>
        <v>90</v>
      </c>
      <c r="F24" s="27">
        <f t="shared" si="4"/>
        <v>3038</v>
      </c>
      <c r="G24" s="18">
        <f t="shared" si="4"/>
        <v>0</v>
      </c>
      <c r="H24" s="18">
        <f t="shared" si="4"/>
        <v>0</v>
      </c>
      <c r="I24" s="27">
        <f t="shared" si="4"/>
        <v>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8" customHeight="1" x14ac:dyDescent="0.25">
      <c r="A25" s="36" t="s">
        <v>13</v>
      </c>
      <c r="B25" s="18">
        <f>+E25+F25+I25</f>
        <v>3128</v>
      </c>
      <c r="C25" s="2">
        <v>1</v>
      </c>
      <c r="D25" s="2">
        <v>1</v>
      </c>
      <c r="E25" s="2">
        <v>90</v>
      </c>
      <c r="F25" s="2">
        <v>3038</v>
      </c>
      <c r="G25" s="2">
        <v>0</v>
      </c>
      <c r="H25" s="2">
        <v>0</v>
      </c>
      <c r="I25" s="26"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8" customHeight="1" x14ac:dyDescent="0.25">
      <c r="A26" s="35" t="s">
        <v>26</v>
      </c>
      <c r="B26" s="18">
        <f t="shared" ref="B26" si="5">SUM(B27:B27)</f>
        <v>1784</v>
      </c>
      <c r="C26" s="18">
        <f t="shared" si="4"/>
        <v>0</v>
      </c>
      <c r="D26" s="27">
        <f t="shared" si="4"/>
        <v>0</v>
      </c>
      <c r="E26" s="18">
        <f t="shared" si="4"/>
        <v>0</v>
      </c>
      <c r="F26" s="27">
        <f t="shared" si="4"/>
        <v>1784</v>
      </c>
      <c r="G26" s="18">
        <f t="shared" si="4"/>
        <v>0</v>
      </c>
      <c r="H26" s="18">
        <f t="shared" si="4"/>
        <v>0</v>
      </c>
      <c r="I26" s="27">
        <f t="shared" si="4"/>
        <v>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8" customHeight="1" x14ac:dyDescent="0.25">
      <c r="A27" s="36" t="s">
        <v>13</v>
      </c>
      <c r="B27" s="18">
        <f>+E27+F27+I27</f>
        <v>1784</v>
      </c>
      <c r="C27" s="2">
        <v>0</v>
      </c>
      <c r="D27" s="26">
        <v>0</v>
      </c>
      <c r="E27" s="2">
        <v>0</v>
      </c>
      <c r="F27" s="26">
        <v>1784</v>
      </c>
      <c r="G27" s="2">
        <v>0</v>
      </c>
      <c r="H27" s="2">
        <v>0</v>
      </c>
      <c r="I27" s="26"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4.95" customHeight="1" x14ac:dyDescent="0.25">
      <c r="A28" s="35" t="s">
        <v>16</v>
      </c>
      <c r="B28" s="49">
        <f t="shared" si="4"/>
        <v>1799</v>
      </c>
      <c r="C28" s="18">
        <f t="shared" ref="C28:I30" si="6">SUM(C29:C29)</f>
        <v>1</v>
      </c>
      <c r="D28" s="27">
        <f t="shared" si="6"/>
        <v>22</v>
      </c>
      <c r="E28" s="18">
        <f t="shared" si="6"/>
        <v>224</v>
      </c>
      <c r="F28" s="27">
        <f t="shared" si="6"/>
        <v>205</v>
      </c>
      <c r="G28" s="18">
        <f t="shared" si="6"/>
        <v>5</v>
      </c>
      <c r="H28" s="18">
        <f t="shared" si="6"/>
        <v>70</v>
      </c>
      <c r="I28" s="27">
        <f t="shared" si="6"/>
        <v>1370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0.100000000000001" customHeight="1" x14ac:dyDescent="0.25">
      <c r="A29" s="36" t="s">
        <v>13</v>
      </c>
      <c r="B29" s="18">
        <f t="shared" ref="B29" si="7">+E29+F29+I29</f>
        <v>1799</v>
      </c>
      <c r="C29" s="13">
        <v>1</v>
      </c>
      <c r="D29" s="14">
        <v>22</v>
      </c>
      <c r="E29" s="13">
        <v>224</v>
      </c>
      <c r="F29" s="14">
        <v>205</v>
      </c>
      <c r="G29" s="13">
        <v>5</v>
      </c>
      <c r="H29" s="13">
        <v>70</v>
      </c>
      <c r="I29" s="14">
        <v>1370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0.100000000000001" customHeight="1" x14ac:dyDescent="0.25">
      <c r="A30" s="35" t="s">
        <v>23</v>
      </c>
      <c r="B30" s="18">
        <f t="shared" ref="B30:I34" si="8">SUM(B31:B31)</f>
        <v>2302</v>
      </c>
      <c r="C30" s="18">
        <f t="shared" si="6"/>
        <v>0</v>
      </c>
      <c r="D30" s="27">
        <f t="shared" si="6"/>
        <v>0</v>
      </c>
      <c r="E30" s="18">
        <f t="shared" si="6"/>
        <v>0</v>
      </c>
      <c r="F30" s="27">
        <f t="shared" si="6"/>
        <v>2302</v>
      </c>
      <c r="G30" s="18">
        <f t="shared" si="6"/>
        <v>0</v>
      </c>
      <c r="H30" s="18">
        <f t="shared" si="6"/>
        <v>0</v>
      </c>
      <c r="I30" s="27">
        <f t="shared" si="6"/>
        <v>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20.100000000000001" customHeight="1" x14ac:dyDescent="0.25">
      <c r="A31" s="36" t="s">
        <v>13</v>
      </c>
      <c r="B31" s="18">
        <f>+E31+F31+I31</f>
        <v>2302</v>
      </c>
      <c r="C31" s="13">
        <v>0</v>
      </c>
      <c r="D31" s="14">
        <v>0</v>
      </c>
      <c r="E31" s="13">
        <v>0</v>
      </c>
      <c r="F31" s="14">
        <v>2302</v>
      </c>
      <c r="G31" s="13">
        <v>0</v>
      </c>
      <c r="H31" s="13">
        <v>0</v>
      </c>
      <c r="I31" s="14"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7" customHeight="1" x14ac:dyDescent="0.25">
      <c r="A32" s="35" t="s">
        <v>39</v>
      </c>
      <c r="B32" s="18">
        <f t="shared" si="8"/>
        <v>1914</v>
      </c>
      <c r="C32" s="18">
        <f t="shared" si="8"/>
        <v>1</v>
      </c>
      <c r="D32" s="27">
        <f t="shared" si="8"/>
        <v>14</v>
      </c>
      <c r="E32" s="18">
        <f t="shared" si="8"/>
        <v>1914</v>
      </c>
      <c r="F32" s="27">
        <f t="shared" si="8"/>
        <v>0</v>
      </c>
      <c r="G32" s="18">
        <f t="shared" si="8"/>
        <v>0</v>
      </c>
      <c r="H32" s="18">
        <f t="shared" si="8"/>
        <v>0</v>
      </c>
      <c r="I32" s="27">
        <f t="shared" si="8"/>
        <v>0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0.100000000000001" customHeight="1" x14ac:dyDescent="0.25">
      <c r="A33" s="37" t="s">
        <v>13</v>
      </c>
      <c r="B33" s="18">
        <f>+E33+F33+I33</f>
        <v>1914</v>
      </c>
      <c r="C33" s="2">
        <v>1</v>
      </c>
      <c r="D33" s="2">
        <v>14</v>
      </c>
      <c r="E33" s="2">
        <v>1914</v>
      </c>
      <c r="F33" s="2">
        <v>0</v>
      </c>
      <c r="G33" s="2">
        <v>0</v>
      </c>
      <c r="H33" s="2">
        <v>0</v>
      </c>
      <c r="I33" s="26"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0.100000000000001" customHeight="1" x14ac:dyDescent="0.25">
      <c r="A34" s="35" t="s">
        <v>31</v>
      </c>
      <c r="B34" s="18">
        <f t="shared" si="8"/>
        <v>569</v>
      </c>
      <c r="C34" s="18">
        <f t="shared" si="8"/>
        <v>0</v>
      </c>
      <c r="D34" s="27">
        <f t="shared" si="8"/>
        <v>0</v>
      </c>
      <c r="E34" s="18">
        <f t="shared" si="8"/>
        <v>0</v>
      </c>
      <c r="F34" s="27">
        <f t="shared" si="8"/>
        <v>431</v>
      </c>
      <c r="G34" s="18">
        <f t="shared" si="8"/>
        <v>1</v>
      </c>
      <c r="H34" s="18">
        <f t="shared" si="8"/>
        <v>3</v>
      </c>
      <c r="I34" s="27">
        <f t="shared" si="8"/>
        <v>138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0.100000000000001" customHeight="1" x14ac:dyDescent="0.25">
      <c r="A35" s="36" t="s">
        <v>13</v>
      </c>
      <c r="B35" s="18">
        <f>+E35+F35+I35</f>
        <v>569</v>
      </c>
      <c r="C35" s="2">
        <v>0</v>
      </c>
      <c r="D35" s="26">
        <v>0</v>
      </c>
      <c r="E35" s="2">
        <v>0</v>
      </c>
      <c r="F35" s="2">
        <v>431</v>
      </c>
      <c r="G35" s="2">
        <v>1</v>
      </c>
      <c r="H35" s="2">
        <v>3</v>
      </c>
      <c r="I35" s="26">
        <v>138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8.5" customHeight="1" x14ac:dyDescent="0.25">
      <c r="A36" s="33" t="s">
        <v>19</v>
      </c>
      <c r="B36" s="16">
        <f>+B63+B37</f>
        <v>295262</v>
      </c>
      <c r="C36" s="16">
        <f>+C63+C37</f>
        <v>1252</v>
      </c>
      <c r="D36" s="17">
        <f>+D63+D37</f>
        <v>2093</v>
      </c>
      <c r="E36" s="16">
        <f>+E63+E37</f>
        <v>120420</v>
      </c>
      <c r="F36" s="16">
        <f>+F63+F37</f>
        <v>151242</v>
      </c>
      <c r="G36" s="16">
        <f>+G63+G37</f>
        <v>888</v>
      </c>
      <c r="H36" s="16">
        <f>+H63+H37</f>
        <v>2247</v>
      </c>
      <c r="I36" s="50">
        <f>+I63+I37</f>
        <v>23600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28.5" customHeight="1" x14ac:dyDescent="0.25">
      <c r="A37" s="34" t="s">
        <v>19</v>
      </c>
      <c r="B37" s="16">
        <f>B38+B40+B42+B44+B48+B52+B54+B57+B59+B61+B46+B50</f>
        <v>276946</v>
      </c>
      <c r="C37" s="16">
        <f t="shared" ref="C37:I37" si="9">C38+C40+C42+C44+C48+C52+C54+C57+C59+C61+C46+C50</f>
        <v>1209</v>
      </c>
      <c r="D37" s="16">
        <f t="shared" si="9"/>
        <v>2007</v>
      </c>
      <c r="E37" s="16">
        <f t="shared" si="9"/>
        <v>114449</v>
      </c>
      <c r="F37" s="16">
        <f t="shared" si="9"/>
        <v>140177</v>
      </c>
      <c r="G37" s="16">
        <f t="shared" si="9"/>
        <v>846</v>
      </c>
      <c r="H37" s="16">
        <f t="shared" si="9"/>
        <v>2159</v>
      </c>
      <c r="I37" s="50">
        <f t="shared" si="9"/>
        <v>22320</v>
      </c>
      <c r="K37" s="10"/>
      <c r="L37" s="46"/>
      <c r="M37" s="46"/>
      <c r="N37" s="10"/>
      <c r="O37" s="10"/>
      <c r="P37" s="10"/>
      <c r="Q37" s="10"/>
      <c r="R37" s="10"/>
      <c r="S37" s="10"/>
      <c r="T37" s="10"/>
      <c r="U37" s="10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24.95" customHeight="1" x14ac:dyDescent="0.25">
      <c r="A38" s="38" t="s">
        <v>12</v>
      </c>
      <c r="B38" s="18">
        <f t="shared" ref="B38:I40" si="10">SUM(B39:B39)</f>
        <v>68521</v>
      </c>
      <c r="C38" s="18">
        <f t="shared" si="10"/>
        <v>1039</v>
      </c>
      <c r="D38" s="27">
        <f t="shared" si="10"/>
        <v>1039</v>
      </c>
      <c r="E38" s="18">
        <f t="shared" si="10"/>
        <v>44707</v>
      </c>
      <c r="F38" s="27">
        <f t="shared" si="10"/>
        <v>15348</v>
      </c>
      <c r="G38" s="18">
        <f t="shared" si="10"/>
        <v>652</v>
      </c>
      <c r="H38" s="18">
        <f t="shared" si="10"/>
        <v>652</v>
      </c>
      <c r="I38" s="27">
        <f t="shared" si="10"/>
        <v>8466</v>
      </c>
      <c r="K38" s="10"/>
      <c r="L38" s="46"/>
      <c r="M38" s="10"/>
      <c r="N38" s="10"/>
      <c r="O38" s="10"/>
      <c r="P38" s="10"/>
      <c r="Q38" s="10"/>
      <c r="R38" s="10"/>
      <c r="S38" s="10"/>
      <c r="T38" s="10"/>
      <c r="U38" s="10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8" customHeight="1" x14ac:dyDescent="0.25">
      <c r="A39" s="37" t="s">
        <v>13</v>
      </c>
      <c r="B39" s="18">
        <f>+E39+F39+I39</f>
        <v>68521</v>
      </c>
      <c r="C39" s="13">
        <v>1039</v>
      </c>
      <c r="D39" s="14">
        <v>1039</v>
      </c>
      <c r="E39" s="13">
        <v>44707</v>
      </c>
      <c r="F39" s="14">
        <v>15348</v>
      </c>
      <c r="G39" s="13">
        <v>652</v>
      </c>
      <c r="H39" s="13">
        <v>652</v>
      </c>
      <c r="I39" s="14">
        <v>8466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23.25" customHeight="1" x14ac:dyDescent="0.25">
      <c r="A40" s="38" t="s">
        <v>20</v>
      </c>
      <c r="B40" s="18">
        <f t="shared" ref="B40:F40" si="11">SUM(B41:B41)</f>
        <v>6709</v>
      </c>
      <c r="C40" s="18">
        <f t="shared" si="11"/>
        <v>33</v>
      </c>
      <c r="D40" s="27">
        <f t="shared" si="11"/>
        <v>66</v>
      </c>
      <c r="E40" s="18">
        <f t="shared" si="11"/>
        <v>2429</v>
      </c>
      <c r="F40" s="27">
        <f t="shared" si="11"/>
        <v>3587</v>
      </c>
      <c r="G40" s="18">
        <f t="shared" si="10"/>
        <v>62</v>
      </c>
      <c r="H40" s="18">
        <f t="shared" si="10"/>
        <v>124</v>
      </c>
      <c r="I40" s="27">
        <f t="shared" si="10"/>
        <v>693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8" customHeight="1" x14ac:dyDescent="0.25">
      <c r="A41" s="37" t="s">
        <v>13</v>
      </c>
      <c r="B41" s="18">
        <f>+E41+F41+I41</f>
        <v>6709</v>
      </c>
      <c r="C41" s="13">
        <v>33</v>
      </c>
      <c r="D41" s="14">
        <v>66</v>
      </c>
      <c r="E41" s="13">
        <v>2429</v>
      </c>
      <c r="F41" s="14">
        <v>3587</v>
      </c>
      <c r="G41" s="13">
        <v>62</v>
      </c>
      <c r="H41" s="13">
        <v>124</v>
      </c>
      <c r="I41" s="14">
        <v>693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1" customHeight="1" x14ac:dyDescent="0.25">
      <c r="A42" s="35" t="s">
        <v>30</v>
      </c>
      <c r="B42" s="18">
        <f t="shared" ref="B42:I42" si="12">SUM(B43:B43)</f>
        <v>120897</v>
      </c>
      <c r="C42" s="18">
        <f t="shared" si="12"/>
        <v>82</v>
      </c>
      <c r="D42" s="27">
        <f t="shared" si="12"/>
        <v>683</v>
      </c>
      <c r="E42" s="18">
        <f t="shared" si="12"/>
        <v>41313</v>
      </c>
      <c r="F42" s="27">
        <f t="shared" si="12"/>
        <v>73149</v>
      </c>
      <c r="G42" s="18">
        <f t="shared" si="12"/>
        <v>61</v>
      </c>
      <c r="H42" s="18">
        <f t="shared" si="12"/>
        <v>1211</v>
      </c>
      <c r="I42" s="47">
        <f t="shared" si="12"/>
        <v>6435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8.75" customHeight="1" x14ac:dyDescent="0.25">
      <c r="A43" s="36" t="s">
        <v>13</v>
      </c>
      <c r="B43" s="18">
        <f>+E43+F43+I43</f>
        <v>120897</v>
      </c>
      <c r="C43" s="13">
        <v>82</v>
      </c>
      <c r="D43" s="14">
        <v>683</v>
      </c>
      <c r="E43" s="13">
        <v>41313</v>
      </c>
      <c r="F43" s="14">
        <v>73149</v>
      </c>
      <c r="G43" s="13">
        <v>61</v>
      </c>
      <c r="H43" s="13">
        <v>1211</v>
      </c>
      <c r="I43" s="14">
        <v>6435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0.25" customHeight="1" x14ac:dyDescent="0.25">
      <c r="A44" s="35" t="s">
        <v>21</v>
      </c>
      <c r="B44" s="18">
        <f t="shared" ref="B44:I44" si="13">SUM(B45:B45)</f>
        <v>26154</v>
      </c>
      <c r="C44" s="18">
        <f t="shared" si="13"/>
        <v>32</v>
      </c>
      <c r="D44" s="27">
        <f t="shared" si="13"/>
        <v>50</v>
      </c>
      <c r="E44" s="18">
        <f t="shared" si="13"/>
        <v>9647</v>
      </c>
      <c r="F44" s="27">
        <f t="shared" si="13"/>
        <v>15535</v>
      </c>
      <c r="G44" s="18">
        <f t="shared" si="13"/>
        <v>23</v>
      </c>
      <c r="H44" s="18">
        <f t="shared" si="13"/>
        <v>40</v>
      </c>
      <c r="I44" s="27">
        <f t="shared" si="13"/>
        <v>972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8" customHeight="1" x14ac:dyDescent="0.25">
      <c r="A45" s="36" t="s">
        <v>13</v>
      </c>
      <c r="B45" s="18">
        <f>+E45+F45+I45</f>
        <v>26154</v>
      </c>
      <c r="C45" s="13">
        <v>32</v>
      </c>
      <c r="D45" s="14">
        <v>50</v>
      </c>
      <c r="E45" s="13">
        <v>9647</v>
      </c>
      <c r="F45" s="14">
        <v>15535</v>
      </c>
      <c r="G45" s="13">
        <v>23</v>
      </c>
      <c r="H45" s="13">
        <v>40</v>
      </c>
      <c r="I45" s="14">
        <v>972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35" t="s">
        <v>22</v>
      </c>
      <c r="B46" s="18">
        <f t="shared" ref="B46:I46" si="14">SUM(B47:B47)</f>
        <v>2017</v>
      </c>
      <c r="C46" s="18">
        <f t="shared" ref="B46:I48" si="15">SUM(C47:C47)</f>
        <v>1</v>
      </c>
      <c r="D46" s="18">
        <f t="shared" si="15"/>
        <v>6</v>
      </c>
      <c r="E46" s="18">
        <f t="shared" si="15"/>
        <v>804</v>
      </c>
      <c r="F46" s="27">
        <f t="shared" si="14"/>
        <v>1075</v>
      </c>
      <c r="G46" s="18">
        <f t="shared" si="14"/>
        <v>2</v>
      </c>
      <c r="H46" s="18">
        <f t="shared" si="14"/>
        <v>16</v>
      </c>
      <c r="I46" s="27">
        <f t="shared" si="14"/>
        <v>138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8" customHeight="1" x14ac:dyDescent="0.25">
      <c r="A47" s="36" t="s">
        <v>13</v>
      </c>
      <c r="B47" s="18">
        <f>+E47+F47+I47</f>
        <v>2017</v>
      </c>
      <c r="C47" s="13">
        <v>1</v>
      </c>
      <c r="D47" s="14">
        <v>6</v>
      </c>
      <c r="E47" s="13">
        <v>804</v>
      </c>
      <c r="F47" s="14">
        <v>1075</v>
      </c>
      <c r="G47" s="13">
        <v>2</v>
      </c>
      <c r="H47" s="13">
        <v>16</v>
      </c>
      <c r="I47" s="14">
        <v>138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8" customHeight="1" x14ac:dyDescent="0.25">
      <c r="A48" s="35" t="s">
        <v>15</v>
      </c>
      <c r="B48" s="18">
        <f t="shared" si="15"/>
        <v>25826</v>
      </c>
      <c r="C48" s="18">
        <f t="shared" si="15"/>
        <v>6</v>
      </c>
      <c r="D48" s="27">
        <f t="shared" si="15"/>
        <v>10</v>
      </c>
      <c r="E48" s="18">
        <f t="shared" si="15"/>
        <v>11371</v>
      </c>
      <c r="F48" s="27">
        <f t="shared" si="15"/>
        <v>10290</v>
      </c>
      <c r="G48" s="18">
        <f t="shared" si="15"/>
        <v>18</v>
      </c>
      <c r="H48" s="18">
        <f t="shared" si="15"/>
        <v>56</v>
      </c>
      <c r="I48" s="27">
        <f t="shared" si="15"/>
        <v>4165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8.95" customHeight="1" x14ac:dyDescent="0.25">
      <c r="A49" s="36" t="s">
        <v>13</v>
      </c>
      <c r="B49" s="18">
        <f>+E49+F49+I49</f>
        <v>25826</v>
      </c>
      <c r="C49" s="13">
        <v>6</v>
      </c>
      <c r="D49" s="14">
        <v>10</v>
      </c>
      <c r="E49" s="13">
        <v>11371</v>
      </c>
      <c r="F49" s="14">
        <v>10290</v>
      </c>
      <c r="G49" s="13">
        <v>18</v>
      </c>
      <c r="H49" s="13">
        <v>56</v>
      </c>
      <c r="I49" s="14">
        <v>4165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8.95" customHeight="1" x14ac:dyDescent="0.25">
      <c r="A50" s="35" t="s">
        <v>26</v>
      </c>
      <c r="B50" s="18">
        <f t="shared" ref="B50:I52" si="16">SUM(B51:B51)</f>
        <v>73</v>
      </c>
      <c r="C50" s="18">
        <f t="shared" si="16"/>
        <v>1</v>
      </c>
      <c r="D50" s="27">
        <f t="shared" si="16"/>
        <v>1</v>
      </c>
      <c r="E50" s="18">
        <f t="shared" si="16"/>
        <v>73</v>
      </c>
      <c r="F50" s="27">
        <f t="shared" si="16"/>
        <v>0</v>
      </c>
      <c r="G50" s="18">
        <f t="shared" si="16"/>
        <v>0</v>
      </c>
      <c r="H50" s="18">
        <f t="shared" si="16"/>
        <v>0</v>
      </c>
      <c r="I50" s="27">
        <f t="shared" si="16"/>
        <v>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8.95" customHeight="1" x14ac:dyDescent="0.25">
      <c r="A51" s="36" t="s">
        <v>13</v>
      </c>
      <c r="B51" s="18">
        <f>+E51+F51+I51</f>
        <v>73</v>
      </c>
      <c r="C51" s="13">
        <v>1</v>
      </c>
      <c r="D51" s="14">
        <v>1</v>
      </c>
      <c r="E51" s="13">
        <v>73</v>
      </c>
      <c r="F51" s="14">
        <v>0</v>
      </c>
      <c r="G51" s="13">
        <v>0</v>
      </c>
      <c r="H51" s="13">
        <v>0</v>
      </c>
      <c r="I51" s="14">
        <v>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20.25" customHeight="1" x14ac:dyDescent="0.25">
      <c r="A52" s="35" t="s">
        <v>16</v>
      </c>
      <c r="B52" s="18">
        <f t="shared" si="16"/>
        <v>4117</v>
      </c>
      <c r="C52" s="18">
        <f t="shared" si="16"/>
        <v>1</v>
      </c>
      <c r="D52" s="27">
        <f t="shared" si="16"/>
        <v>8</v>
      </c>
      <c r="E52" s="18">
        <f t="shared" si="16"/>
        <v>198</v>
      </c>
      <c r="F52" s="27">
        <f t="shared" si="16"/>
        <v>3497</v>
      </c>
      <c r="G52" s="18">
        <f t="shared" si="16"/>
        <v>4</v>
      </c>
      <c r="H52" s="18">
        <f t="shared" si="16"/>
        <v>32</v>
      </c>
      <c r="I52" s="27">
        <f t="shared" si="16"/>
        <v>422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8.95" customHeight="1" x14ac:dyDescent="0.25">
      <c r="A53" s="36" t="s">
        <v>13</v>
      </c>
      <c r="B53" s="18">
        <f>+E53+F53+I53</f>
        <v>4117</v>
      </c>
      <c r="C53" s="13">
        <v>1</v>
      </c>
      <c r="D53" s="14">
        <v>8</v>
      </c>
      <c r="E53" s="13">
        <v>198</v>
      </c>
      <c r="F53" s="14">
        <v>3497</v>
      </c>
      <c r="G53" s="13">
        <v>4</v>
      </c>
      <c r="H53" s="13">
        <v>32</v>
      </c>
      <c r="I53" s="14">
        <v>422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22.5" customHeight="1" x14ac:dyDescent="0.25">
      <c r="A54" s="35" t="s">
        <v>23</v>
      </c>
      <c r="B54" s="18">
        <f t="shared" ref="B54:I54" si="17">SUM(B55:B55)</f>
        <v>7624</v>
      </c>
      <c r="C54" s="18">
        <f t="shared" si="17"/>
        <v>2</v>
      </c>
      <c r="D54" s="27">
        <f t="shared" si="17"/>
        <v>65</v>
      </c>
      <c r="E54" s="18">
        <f t="shared" si="17"/>
        <v>942</v>
      </c>
      <c r="F54" s="27">
        <f t="shared" si="17"/>
        <v>6682</v>
      </c>
      <c r="G54" s="18">
        <f t="shared" si="17"/>
        <v>0</v>
      </c>
      <c r="H54" s="18">
        <f t="shared" si="17"/>
        <v>0</v>
      </c>
      <c r="I54" s="27">
        <f t="shared" si="17"/>
        <v>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20.25" customHeight="1" x14ac:dyDescent="0.25">
      <c r="A55" s="36" t="s">
        <v>13</v>
      </c>
      <c r="B55" s="18">
        <f>+E55+F55+I55</f>
        <v>7624</v>
      </c>
      <c r="C55" s="13">
        <v>2</v>
      </c>
      <c r="D55" s="14">
        <v>65</v>
      </c>
      <c r="E55" s="13">
        <v>942</v>
      </c>
      <c r="F55" s="14">
        <v>6682</v>
      </c>
      <c r="G55" s="13">
        <v>0</v>
      </c>
      <c r="H55" s="13">
        <v>0</v>
      </c>
      <c r="I55" s="14">
        <v>0</v>
      </c>
      <c r="K55" s="14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8" customHeight="1" x14ac:dyDescent="0.25">
      <c r="A56" s="34" t="s">
        <v>50</v>
      </c>
      <c r="B56" s="18"/>
      <c r="C56" s="13"/>
      <c r="D56" s="14"/>
      <c r="E56" s="13"/>
      <c r="F56" s="14"/>
      <c r="G56" s="13"/>
      <c r="H56" s="13"/>
      <c r="I56" s="14"/>
      <c r="K56" s="1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23.25" customHeight="1" x14ac:dyDescent="0.25">
      <c r="A57" s="35" t="s">
        <v>17</v>
      </c>
      <c r="B57" s="18">
        <f t="shared" ref="B57:I57" si="18">SUM(B58:B58)</f>
        <v>616</v>
      </c>
      <c r="C57" s="18">
        <f t="shared" si="18"/>
        <v>4</v>
      </c>
      <c r="D57" s="27">
        <f t="shared" si="18"/>
        <v>4</v>
      </c>
      <c r="E57" s="18">
        <f t="shared" si="18"/>
        <v>106</v>
      </c>
      <c r="F57" s="27">
        <f t="shared" si="18"/>
        <v>310</v>
      </c>
      <c r="G57" s="18">
        <f t="shared" si="18"/>
        <v>7</v>
      </c>
      <c r="H57" s="18">
        <f t="shared" si="18"/>
        <v>7</v>
      </c>
      <c r="I57" s="27">
        <f t="shared" si="18"/>
        <v>200</v>
      </c>
      <c r="K57" s="45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8" customHeight="1" x14ac:dyDescent="0.25">
      <c r="A58" s="36" t="s">
        <v>13</v>
      </c>
      <c r="B58" s="18">
        <f>+E58+F58+I58</f>
        <v>616</v>
      </c>
      <c r="C58" s="13">
        <v>4</v>
      </c>
      <c r="D58" s="14">
        <v>4</v>
      </c>
      <c r="E58" s="13">
        <v>106</v>
      </c>
      <c r="F58" s="14">
        <v>310</v>
      </c>
      <c r="G58" s="13">
        <v>7</v>
      </c>
      <c r="H58" s="13">
        <v>7</v>
      </c>
      <c r="I58" s="14">
        <v>200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27" customHeight="1" x14ac:dyDescent="0.25">
      <c r="A59" s="35" t="s">
        <v>18</v>
      </c>
      <c r="B59" s="18">
        <f t="shared" ref="B59:I59" si="19">SUM(B60:B60)</f>
        <v>2966</v>
      </c>
      <c r="C59" s="18">
        <f t="shared" si="19"/>
        <v>0</v>
      </c>
      <c r="D59" s="27">
        <f t="shared" si="19"/>
        <v>0</v>
      </c>
      <c r="E59" s="18">
        <f t="shared" si="19"/>
        <v>0</v>
      </c>
      <c r="F59" s="27">
        <f t="shared" si="19"/>
        <v>2962</v>
      </c>
      <c r="G59" s="18">
        <f t="shared" si="19"/>
        <v>1</v>
      </c>
      <c r="H59" s="18">
        <f t="shared" si="19"/>
        <v>1</v>
      </c>
      <c r="I59" s="27">
        <f t="shared" si="19"/>
        <v>4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8" customHeight="1" x14ac:dyDescent="0.25">
      <c r="A60" s="36" t="s">
        <v>13</v>
      </c>
      <c r="B60" s="18">
        <f>+E60+F60+I60</f>
        <v>2966</v>
      </c>
      <c r="C60" s="13">
        <v>0</v>
      </c>
      <c r="D60" s="14">
        <v>0</v>
      </c>
      <c r="E60" s="13">
        <v>0</v>
      </c>
      <c r="F60" s="14">
        <v>2962</v>
      </c>
      <c r="G60" s="13">
        <v>1</v>
      </c>
      <c r="H60" s="13">
        <v>1</v>
      </c>
      <c r="I60" s="14">
        <v>4</v>
      </c>
      <c r="K60" s="1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27" customHeight="1" x14ac:dyDescent="0.25">
      <c r="A61" s="35" t="s">
        <v>31</v>
      </c>
      <c r="B61" s="18">
        <f t="shared" ref="B61:I61" si="20">SUM(B62:B62)</f>
        <v>11426</v>
      </c>
      <c r="C61" s="18">
        <f t="shared" si="20"/>
        <v>8</v>
      </c>
      <c r="D61" s="27">
        <f t="shared" si="20"/>
        <v>75</v>
      </c>
      <c r="E61" s="18">
        <f t="shared" si="20"/>
        <v>2859</v>
      </c>
      <c r="F61" s="27">
        <f t="shared" si="20"/>
        <v>7742</v>
      </c>
      <c r="G61" s="18">
        <f t="shared" si="20"/>
        <v>16</v>
      </c>
      <c r="H61" s="18">
        <f t="shared" si="20"/>
        <v>20</v>
      </c>
      <c r="I61" s="27">
        <f t="shared" si="20"/>
        <v>825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8" customHeight="1" x14ac:dyDescent="0.25">
      <c r="A62" s="36" t="s">
        <v>13</v>
      </c>
      <c r="B62" s="18">
        <f>+E62+F62+I62</f>
        <v>11426</v>
      </c>
      <c r="C62" s="13">
        <v>8</v>
      </c>
      <c r="D62" s="14">
        <v>75</v>
      </c>
      <c r="E62" s="13">
        <v>2859</v>
      </c>
      <c r="F62" s="14">
        <v>7742</v>
      </c>
      <c r="G62" s="13">
        <v>16</v>
      </c>
      <c r="H62" s="13">
        <v>20</v>
      </c>
      <c r="I62" s="14">
        <v>825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27" customHeight="1" x14ac:dyDescent="0.25">
      <c r="A63" s="34" t="s">
        <v>35</v>
      </c>
      <c r="B63" s="18">
        <f>B64+B66+B68+B70+B72+B76+B78+B80+B82+B84+B74</f>
        <v>18316</v>
      </c>
      <c r="C63" s="18">
        <f>C64+C66+C68+C70+C72+C80+C84+C74</f>
        <v>43</v>
      </c>
      <c r="D63" s="18">
        <f>D64+D66+D68+D70+D72+D80+D84+D74</f>
        <v>86</v>
      </c>
      <c r="E63" s="18">
        <f>E64+E66+E68+E70+E72+E80+E84+E74</f>
        <v>5971</v>
      </c>
      <c r="F63" s="18">
        <f>F64+F66+F68+F70+F72+F80+F84+F74+F76+F78</f>
        <v>11065</v>
      </c>
      <c r="G63" s="18">
        <f>G64+G66+G68+G70+G72+G80+G84+G74+G82</f>
        <v>42</v>
      </c>
      <c r="H63" s="18">
        <f t="shared" ref="H63:I63" si="21">H64+H66+H68+H70+H72+H80+H84+H74+H82</f>
        <v>88</v>
      </c>
      <c r="I63" s="47">
        <f t="shared" si="21"/>
        <v>1280</v>
      </c>
      <c r="K63" s="4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24.75" customHeight="1" x14ac:dyDescent="0.25">
      <c r="A64" s="35" t="s">
        <v>12</v>
      </c>
      <c r="B64" s="18">
        <f t="shared" ref="B64:I64" si="22">SUM(B65:B65)</f>
        <v>4486</v>
      </c>
      <c r="C64" s="18">
        <f t="shared" si="22"/>
        <v>31</v>
      </c>
      <c r="D64" s="27">
        <f t="shared" si="22"/>
        <v>31</v>
      </c>
      <c r="E64" s="18">
        <f t="shared" si="22"/>
        <v>2309</v>
      </c>
      <c r="F64" s="27">
        <f t="shared" si="22"/>
        <v>1749</v>
      </c>
      <c r="G64" s="18">
        <f t="shared" si="22"/>
        <v>24</v>
      </c>
      <c r="H64" s="18">
        <f t="shared" si="22"/>
        <v>24</v>
      </c>
      <c r="I64" s="27">
        <f t="shared" si="22"/>
        <v>428</v>
      </c>
      <c r="K64" s="10"/>
      <c r="L64" s="46"/>
      <c r="M64" s="10"/>
      <c r="N64" s="10"/>
      <c r="O64" s="10"/>
      <c r="P64" s="10"/>
      <c r="Q64" s="10"/>
      <c r="R64" s="10"/>
      <c r="S64" s="10"/>
      <c r="T64" s="10"/>
      <c r="U64" s="10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8" customHeight="1" x14ac:dyDescent="0.25">
      <c r="A65" s="36" t="s">
        <v>13</v>
      </c>
      <c r="B65" s="18">
        <f>+E65+F65+I65</f>
        <v>4486</v>
      </c>
      <c r="C65" s="13">
        <v>31</v>
      </c>
      <c r="D65" s="14">
        <v>31</v>
      </c>
      <c r="E65" s="13">
        <v>2309</v>
      </c>
      <c r="F65" s="14">
        <v>1749</v>
      </c>
      <c r="G65" s="13">
        <v>24</v>
      </c>
      <c r="H65" s="13">
        <v>24</v>
      </c>
      <c r="I65" s="14">
        <v>428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27" customHeight="1" x14ac:dyDescent="0.25">
      <c r="A66" s="38" t="s">
        <v>20</v>
      </c>
      <c r="B66" s="18">
        <f t="shared" ref="B66:I66" si="23">SUM(B67:B67)</f>
        <v>127</v>
      </c>
      <c r="C66" s="30">
        <f t="shared" si="23"/>
        <v>0</v>
      </c>
      <c r="D66" s="30">
        <f t="shared" si="23"/>
        <v>0</v>
      </c>
      <c r="E66" s="30">
        <f t="shared" si="23"/>
        <v>0</v>
      </c>
      <c r="F66" s="30">
        <f t="shared" si="23"/>
        <v>41</v>
      </c>
      <c r="G66" s="18">
        <f t="shared" si="23"/>
        <v>1</v>
      </c>
      <c r="H66" s="18">
        <f t="shared" si="23"/>
        <v>2</v>
      </c>
      <c r="I66" s="27">
        <f t="shared" si="23"/>
        <v>86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8" customHeight="1" x14ac:dyDescent="0.25">
      <c r="A67" s="37" t="s">
        <v>13</v>
      </c>
      <c r="B67" s="18">
        <f t="shared" ref="B67" si="24">+E67+F67+I67</f>
        <v>127</v>
      </c>
      <c r="C67" s="13">
        <v>0</v>
      </c>
      <c r="D67" s="14">
        <v>0</v>
      </c>
      <c r="E67" s="13">
        <v>0</v>
      </c>
      <c r="F67" s="14">
        <v>41</v>
      </c>
      <c r="G67" s="13">
        <v>1</v>
      </c>
      <c r="H67" s="13">
        <v>2</v>
      </c>
      <c r="I67" s="14">
        <v>86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27" customHeight="1" x14ac:dyDescent="0.25">
      <c r="A68" s="35" t="s">
        <v>30</v>
      </c>
      <c r="B68" s="18">
        <f>SUM(B69:B69)</f>
        <v>5436</v>
      </c>
      <c r="C68" s="18">
        <f t="shared" ref="C68:I68" si="25">SUM(C69:C69)</f>
        <v>2</v>
      </c>
      <c r="D68" s="27">
        <f t="shared" si="25"/>
        <v>42</v>
      </c>
      <c r="E68" s="18">
        <f t="shared" si="25"/>
        <v>507</v>
      </c>
      <c r="F68" s="27">
        <f t="shared" si="25"/>
        <v>4533</v>
      </c>
      <c r="G68" s="18">
        <f t="shared" si="25"/>
        <v>8</v>
      </c>
      <c r="H68" s="18">
        <f t="shared" si="25"/>
        <v>46</v>
      </c>
      <c r="I68" s="27">
        <f t="shared" si="25"/>
        <v>396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8" customHeight="1" x14ac:dyDescent="0.25">
      <c r="A69" s="36" t="s">
        <v>13</v>
      </c>
      <c r="B69" s="18">
        <f>+E69+F69+I69</f>
        <v>5436</v>
      </c>
      <c r="C69" s="13">
        <v>2</v>
      </c>
      <c r="D69" s="14">
        <v>42</v>
      </c>
      <c r="E69" s="13">
        <v>507</v>
      </c>
      <c r="F69" s="14">
        <v>4533</v>
      </c>
      <c r="G69" s="13">
        <v>8</v>
      </c>
      <c r="H69" s="13">
        <v>46</v>
      </c>
      <c r="I69" s="14">
        <v>396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27" customHeight="1" x14ac:dyDescent="0.25">
      <c r="A70" s="35" t="s">
        <v>14</v>
      </c>
      <c r="B70" s="18">
        <f t="shared" ref="B70:I70" si="26">SUM(B71:B71)</f>
        <v>1535</v>
      </c>
      <c r="C70" s="18">
        <f t="shared" si="26"/>
        <v>5</v>
      </c>
      <c r="D70" s="18">
        <f t="shared" si="26"/>
        <v>5</v>
      </c>
      <c r="E70" s="30">
        <f t="shared" si="26"/>
        <v>515</v>
      </c>
      <c r="F70" s="44">
        <f t="shared" si="26"/>
        <v>970</v>
      </c>
      <c r="G70" s="18">
        <f t="shared" si="26"/>
        <v>6</v>
      </c>
      <c r="H70" s="18">
        <f t="shared" si="26"/>
        <v>13</v>
      </c>
      <c r="I70" s="27">
        <f t="shared" si="26"/>
        <v>50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21" customHeight="1" x14ac:dyDescent="0.25">
      <c r="A71" s="36" t="s">
        <v>13</v>
      </c>
      <c r="B71" s="18">
        <f>+E71+F71+I71</f>
        <v>1535</v>
      </c>
      <c r="C71" s="13">
        <v>5</v>
      </c>
      <c r="D71" s="14">
        <v>5</v>
      </c>
      <c r="E71" s="13">
        <v>515</v>
      </c>
      <c r="F71" s="14">
        <v>970</v>
      </c>
      <c r="G71" s="13">
        <v>6</v>
      </c>
      <c r="H71" s="13">
        <v>13</v>
      </c>
      <c r="I71" s="14">
        <v>50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27" customHeight="1" x14ac:dyDescent="0.25">
      <c r="A72" s="35" t="s">
        <v>22</v>
      </c>
      <c r="B72" s="18">
        <f t="shared" ref="B72:I72" si="27">SUM(B73:B73)</f>
        <v>416</v>
      </c>
      <c r="C72" s="18">
        <f t="shared" si="27"/>
        <v>1</v>
      </c>
      <c r="D72" s="27">
        <f t="shared" si="27"/>
        <v>1</v>
      </c>
      <c r="E72" s="18">
        <f t="shared" si="27"/>
        <v>416</v>
      </c>
      <c r="F72" s="27">
        <f t="shared" si="27"/>
        <v>0</v>
      </c>
      <c r="G72" s="18">
        <f t="shared" si="27"/>
        <v>0</v>
      </c>
      <c r="H72" s="18">
        <f t="shared" si="27"/>
        <v>0</v>
      </c>
      <c r="I72" s="27">
        <f t="shared" si="27"/>
        <v>0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20.100000000000001" customHeight="1" x14ac:dyDescent="0.25">
      <c r="A73" s="36" t="s">
        <v>13</v>
      </c>
      <c r="B73" s="18">
        <f>+E73+F73+I73</f>
        <v>416</v>
      </c>
      <c r="C73" s="13">
        <v>1</v>
      </c>
      <c r="D73" s="14">
        <v>1</v>
      </c>
      <c r="E73" s="13">
        <v>416</v>
      </c>
      <c r="F73" s="14">
        <v>0</v>
      </c>
      <c r="G73" s="13">
        <v>0</v>
      </c>
      <c r="H73" s="13">
        <v>0</v>
      </c>
      <c r="I73" s="14">
        <v>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20.100000000000001" customHeight="1" x14ac:dyDescent="0.25">
      <c r="A74" s="35" t="s">
        <v>15</v>
      </c>
      <c r="B74" s="18">
        <f t="shared" ref="B74:I80" si="28">SUM(B75:B75)</f>
        <v>2481</v>
      </c>
      <c r="C74" s="18">
        <f t="shared" si="28"/>
        <v>1</v>
      </c>
      <c r="D74" s="27">
        <f t="shared" si="28"/>
        <v>4</v>
      </c>
      <c r="E74" s="18">
        <f t="shared" si="28"/>
        <v>1950</v>
      </c>
      <c r="F74" s="27">
        <f t="shared" si="28"/>
        <v>531</v>
      </c>
      <c r="G74" s="16">
        <f t="shared" si="28"/>
        <v>0</v>
      </c>
      <c r="H74" s="18">
        <f t="shared" si="28"/>
        <v>0</v>
      </c>
      <c r="I74" s="27">
        <f t="shared" si="28"/>
        <v>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25.5" customHeight="1" x14ac:dyDescent="0.25">
      <c r="A75" s="36" t="s">
        <v>13</v>
      </c>
      <c r="B75" s="18">
        <f t="shared" ref="B75" si="29">+E75+F75+I75</f>
        <v>2481</v>
      </c>
      <c r="C75" s="2">
        <v>1</v>
      </c>
      <c r="D75" s="2">
        <v>4</v>
      </c>
      <c r="E75" s="2">
        <v>1950</v>
      </c>
      <c r="F75" s="2">
        <v>531</v>
      </c>
      <c r="G75" s="2">
        <v>0</v>
      </c>
      <c r="H75" s="2">
        <v>0</v>
      </c>
      <c r="I75" s="26"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20.100000000000001" customHeight="1" x14ac:dyDescent="0.25">
      <c r="A76" s="35" t="s">
        <v>48</v>
      </c>
      <c r="B76" s="18">
        <f t="shared" si="28"/>
        <v>900</v>
      </c>
      <c r="C76" s="18">
        <f t="shared" si="28"/>
        <v>0</v>
      </c>
      <c r="D76" s="27">
        <f t="shared" si="28"/>
        <v>0</v>
      </c>
      <c r="E76" s="18">
        <f t="shared" si="28"/>
        <v>0</v>
      </c>
      <c r="F76" s="27">
        <f t="shared" si="28"/>
        <v>900</v>
      </c>
      <c r="G76" s="16">
        <f t="shared" si="28"/>
        <v>0</v>
      </c>
      <c r="H76" s="18">
        <f t="shared" si="28"/>
        <v>0</v>
      </c>
      <c r="I76" s="27">
        <f t="shared" si="28"/>
        <v>0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20.100000000000001" customHeight="1" x14ac:dyDescent="0.25">
      <c r="A77" s="36" t="s">
        <v>13</v>
      </c>
      <c r="B77" s="18">
        <f t="shared" ref="B77" si="30">+E77+F77+I77</f>
        <v>900</v>
      </c>
      <c r="C77" s="2">
        <v>0</v>
      </c>
      <c r="D77" s="2">
        <v>0</v>
      </c>
      <c r="E77" s="2">
        <v>0</v>
      </c>
      <c r="F77" s="2">
        <v>900</v>
      </c>
      <c r="G77" s="2">
        <v>0</v>
      </c>
      <c r="H77" s="2">
        <v>0</v>
      </c>
      <c r="I77" s="26">
        <v>0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22.5" customHeight="1" x14ac:dyDescent="0.25">
      <c r="A78" s="35" t="s">
        <v>23</v>
      </c>
      <c r="B78" s="18">
        <f t="shared" si="28"/>
        <v>2219</v>
      </c>
      <c r="C78" s="18">
        <f t="shared" si="28"/>
        <v>0</v>
      </c>
      <c r="D78" s="27">
        <f t="shared" si="28"/>
        <v>0</v>
      </c>
      <c r="E78" s="18">
        <f t="shared" si="28"/>
        <v>0</v>
      </c>
      <c r="F78" s="27">
        <f t="shared" si="28"/>
        <v>2219</v>
      </c>
      <c r="G78" s="16">
        <f t="shared" si="28"/>
        <v>0</v>
      </c>
      <c r="H78" s="18">
        <f t="shared" si="28"/>
        <v>0</v>
      </c>
      <c r="I78" s="27">
        <f t="shared" si="28"/>
        <v>0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20.100000000000001" customHeight="1" x14ac:dyDescent="0.25">
      <c r="A79" s="36" t="s">
        <v>13</v>
      </c>
      <c r="B79" s="18">
        <f t="shared" ref="B79" si="31">+E79+F79+I79</f>
        <v>2219</v>
      </c>
      <c r="C79" s="2">
        <v>0</v>
      </c>
      <c r="D79" s="2">
        <v>0</v>
      </c>
      <c r="E79" s="2">
        <v>0</v>
      </c>
      <c r="F79" s="2">
        <v>2219</v>
      </c>
      <c r="G79" s="2">
        <v>0</v>
      </c>
      <c r="H79" s="2">
        <v>0</v>
      </c>
      <c r="I79" s="26">
        <v>0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27" customHeight="1" x14ac:dyDescent="0.25">
      <c r="A80" s="35" t="s">
        <v>17</v>
      </c>
      <c r="B80" s="18">
        <f t="shared" si="28"/>
        <v>120</v>
      </c>
      <c r="C80" s="18">
        <f t="shared" si="28"/>
        <v>1</v>
      </c>
      <c r="D80" s="27">
        <f t="shared" si="28"/>
        <v>1</v>
      </c>
      <c r="E80" s="18">
        <f t="shared" si="28"/>
        <v>73</v>
      </c>
      <c r="F80" s="27">
        <f t="shared" si="28"/>
        <v>37</v>
      </c>
      <c r="G80" s="16">
        <f t="shared" si="28"/>
        <v>2</v>
      </c>
      <c r="H80" s="18">
        <f t="shared" si="28"/>
        <v>2</v>
      </c>
      <c r="I80" s="27">
        <f t="shared" si="28"/>
        <v>10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20.100000000000001" customHeight="1" x14ac:dyDescent="0.25">
      <c r="A81" s="36" t="s">
        <v>13</v>
      </c>
      <c r="B81" s="18">
        <f t="shared" ref="B81" si="32">+E81+F81+I81</f>
        <v>120</v>
      </c>
      <c r="C81" s="2">
        <v>1</v>
      </c>
      <c r="D81" s="2">
        <v>1</v>
      </c>
      <c r="E81" s="2">
        <v>73</v>
      </c>
      <c r="F81" s="2">
        <v>37</v>
      </c>
      <c r="G81" s="2">
        <v>2</v>
      </c>
      <c r="H81" s="2">
        <v>2</v>
      </c>
      <c r="I81" s="26">
        <v>10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21.75" customHeight="1" x14ac:dyDescent="0.25">
      <c r="A82" s="35" t="s">
        <v>18</v>
      </c>
      <c r="B82" s="18">
        <f t="shared" ref="B82:I82" si="33">SUM(B83:B83)</f>
        <v>310</v>
      </c>
      <c r="C82" s="18">
        <f t="shared" si="33"/>
        <v>0</v>
      </c>
      <c r="D82" s="18">
        <f t="shared" si="33"/>
        <v>0</v>
      </c>
      <c r="E82" s="18">
        <f t="shared" si="33"/>
        <v>0</v>
      </c>
      <c r="F82" s="27">
        <f t="shared" si="33"/>
        <v>0</v>
      </c>
      <c r="G82" s="16">
        <f t="shared" si="33"/>
        <v>1</v>
      </c>
      <c r="H82" s="16">
        <f t="shared" si="33"/>
        <v>1</v>
      </c>
      <c r="I82" s="17">
        <f t="shared" si="33"/>
        <v>310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20.100000000000001" customHeight="1" x14ac:dyDescent="0.25">
      <c r="A83" s="36" t="s">
        <v>13</v>
      </c>
      <c r="B83" s="18">
        <f>+E83+F83+I83</f>
        <v>310</v>
      </c>
      <c r="C83" s="2">
        <v>0</v>
      </c>
      <c r="D83" s="2">
        <v>0</v>
      </c>
      <c r="E83" s="2">
        <v>0</v>
      </c>
      <c r="F83" s="2">
        <v>0</v>
      </c>
      <c r="G83" s="2">
        <v>1</v>
      </c>
      <c r="H83" s="2">
        <v>1</v>
      </c>
      <c r="I83" s="26">
        <v>310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8.95" customHeight="1" x14ac:dyDescent="0.25">
      <c r="A84" s="35" t="s">
        <v>31</v>
      </c>
      <c r="B84" s="18">
        <f t="shared" ref="B84:I84" si="34">SUM(B85:B85)</f>
        <v>286</v>
      </c>
      <c r="C84" s="18">
        <f t="shared" si="34"/>
        <v>2</v>
      </c>
      <c r="D84" s="18">
        <f t="shared" si="34"/>
        <v>2</v>
      </c>
      <c r="E84" s="18">
        <f t="shared" si="34"/>
        <v>201</v>
      </c>
      <c r="F84" s="27">
        <f t="shared" si="34"/>
        <v>85</v>
      </c>
      <c r="G84" s="16">
        <f t="shared" si="34"/>
        <v>0</v>
      </c>
      <c r="H84" s="16">
        <f t="shared" si="34"/>
        <v>0</v>
      </c>
      <c r="I84" s="17">
        <f t="shared" si="34"/>
        <v>0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20.100000000000001" customHeight="1" x14ac:dyDescent="0.25">
      <c r="A85" s="36" t="s">
        <v>13</v>
      </c>
      <c r="B85" s="18">
        <f>+E85+F85+I85</f>
        <v>286</v>
      </c>
      <c r="C85" s="2">
        <v>2</v>
      </c>
      <c r="D85" s="2">
        <v>2</v>
      </c>
      <c r="E85" s="2">
        <v>201</v>
      </c>
      <c r="F85" s="2">
        <v>85</v>
      </c>
      <c r="G85" s="2">
        <v>0</v>
      </c>
      <c r="H85" s="2">
        <v>0</v>
      </c>
      <c r="I85" s="26">
        <v>0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28.5" customHeight="1" x14ac:dyDescent="0.25">
      <c r="A86" s="33" t="s">
        <v>24</v>
      </c>
      <c r="B86" s="18">
        <f>B87+B105</f>
        <v>134804</v>
      </c>
      <c r="C86" s="16">
        <f t="shared" ref="C86:I86" si="35">+C105+C87</f>
        <v>1445</v>
      </c>
      <c r="D86" s="17">
        <f t="shared" si="35"/>
        <v>1643</v>
      </c>
      <c r="E86" s="16">
        <f t="shared" si="35"/>
        <v>84611</v>
      </c>
      <c r="F86" s="17">
        <f t="shared" si="35"/>
        <v>92453</v>
      </c>
      <c r="G86" s="16">
        <f t="shared" si="35"/>
        <v>857</v>
      </c>
      <c r="H86" s="16">
        <f t="shared" si="35"/>
        <v>1036</v>
      </c>
      <c r="I86" s="17">
        <f t="shared" si="35"/>
        <v>16134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27" customHeight="1" x14ac:dyDescent="0.25">
      <c r="A87" s="34" t="s">
        <v>25</v>
      </c>
      <c r="B87" s="18">
        <f t="shared" ref="B87:I87" si="36">B88+B90+B92+B94+B101+B103</f>
        <v>45499</v>
      </c>
      <c r="C87" s="18">
        <f t="shared" si="36"/>
        <v>428</v>
      </c>
      <c r="D87" s="18">
        <f t="shared" si="36"/>
        <v>576</v>
      </c>
      <c r="E87" s="18">
        <f t="shared" si="36"/>
        <v>28193</v>
      </c>
      <c r="F87" s="18">
        <f>F88+F90+F92+F94+F101+F103+F96+F99</f>
        <v>10803</v>
      </c>
      <c r="G87" s="18">
        <f t="shared" si="36"/>
        <v>443</v>
      </c>
      <c r="H87" s="18">
        <f t="shared" si="36"/>
        <v>600</v>
      </c>
      <c r="I87" s="27">
        <f t="shared" si="36"/>
        <v>7205</v>
      </c>
      <c r="K87" s="10"/>
      <c r="L87" s="46"/>
      <c r="M87" s="46"/>
      <c r="N87" s="46"/>
      <c r="O87" s="10"/>
      <c r="P87" s="10"/>
      <c r="Q87" s="10"/>
      <c r="R87" s="10"/>
      <c r="S87" s="10"/>
      <c r="T87" s="10"/>
      <c r="U87" s="10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27" customHeight="1" x14ac:dyDescent="0.25">
      <c r="A88" s="35" t="s">
        <v>12</v>
      </c>
      <c r="B88" s="18">
        <f t="shared" ref="B88:I88" si="37">SUM(B89:B89)</f>
        <v>28086</v>
      </c>
      <c r="C88" s="18">
        <f t="shared" si="37"/>
        <v>396</v>
      </c>
      <c r="D88" s="27">
        <f t="shared" si="37"/>
        <v>396</v>
      </c>
      <c r="E88" s="18">
        <f t="shared" si="37"/>
        <v>18760</v>
      </c>
      <c r="F88" s="27">
        <f t="shared" si="37"/>
        <v>4683</v>
      </c>
      <c r="G88" s="18">
        <f t="shared" si="37"/>
        <v>395</v>
      </c>
      <c r="H88" s="18">
        <f t="shared" si="37"/>
        <v>395</v>
      </c>
      <c r="I88" s="27">
        <f t="shared" si="37"/>
        <v>4643</v>
      </c>
      <c r="K88" s="10"/>
      <c r="L88" s="46"/>
      <c r="M88" s="10"/>
      <c r="N88" s="10"/>
      <c r="O88" s="10"/>
      <c r="P88" s="10"/>
      <c r="Q88" s="10"/>
      <c r="R88" s="10"/>
      <c r="S88" s="10"/>
      <c r="T88" s="10"/>
      <c r="U88" s="10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20.25" customHeight="1" x14ac:dyDescent="0.25">
      <c r="A89" s="36" t="s">
        <v>13</v>
      </c>
      <c r="B89" s="30">
        <f>+E89+F89+I89</f>
        <v>28086</v>
      </c>
      <c r="C89" s="13">
        <v>396</v>
      </c>
      <c r="D89" s="14">
        <v>396</v>
      </c>
      <c r="E89" s="13">
        <v>18760</v>
      </c>
      <c r="F89" s="14">
        <v>4683</v>
      </c>
      <c r="G89" s="13">
        <v>395</v>
      </c>
      <c r="H89" s="13">
        <v>395</v>
      </c>
      <c r="I89" s="14">
        <v>4643</v>
      </c>
      <c r="K89" s="10"/>
      <c r="L89" s="46"/>
      <c r="M89" s="10"/>
      <c r="N89" s="10"/>
      <c r="O89" s="10"/>
      <c r="P89" s="10"/>
      <c r="Q89" s="10"/>
      <c r="R89" s="10"/>
      <c r="S89" s="10"/>
      <c r="T89" s="10"/>
      <c r="U89" s="10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27" customHeight="1" x14ac:dyDescent="0.25">
      <c r="A90" s="35" t="s">
        <v>20</v>
      </c>
      <c r="B90" s="18">
        <f t="shared" ref="B90:I90" si="38">SUM(B91:B91)</f>
        <v>1471</v>
      </c>
      <c r="C90" s="18">
        <f t="shared" si="38"/>
        <v>5</v>
      </c>
      <c r="D90" s="27">
        <f t="shared" si="38"/>
        <v>10</v>
      </c>
      <c r="E90" s="18">
        <f t="shared" si="38"/>
        <v>888</v>
      </c>
      <c r="F90" s="27">
        <f t="shared" si="38"/>
        <v>357</v>
      </c>
      <c r="G90" s="18">
        <f t="shared" si="38"/>
        <v>26</v>
      </c>
      <c r="H90" s="18">
        <f t="shared" si="38"/>
        <v>52</v>
      </c>
      <c r="I90" s="27">
        <f t="shared" si="38"/>
        <v>226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20.100000000000001" customHeight="1" x14ac:dyDescent="0.25">
      <c r="A91" s="36" t="s">
        <v>13</v>
      </c>
      <c r="B91" s="18">
        <f>+E91+F91+I91</f>
        <v>1471</v>
      </c>
      <c r="C91" s="13">
        <v>5</v>
      </c>
      <c r="D91" s="14">
        <v>10</v>
      </c>
      <c r="E91" s="13">
        <v>888</v>
      </c>
      <c r="F91" s="14">
        <v>357</v>
      </c>
      <c r="G91" s="13">
        <v>26</v>
      </c>
      <c r="H91" s="13">
        <v>52</v>
      </c>
      <c r="I91" s="14">
        <v>226</v>
      </c>
      <c r="K91" s="10"/>
      <c r="L91" s="10"/>
      <c r="M91" s="10"/>
      <c r="N91" s="46"/>
      <c r="O91" s="10"/>
      <c r="P91" s="10"/>
      <c r="Q91" s="10"/>
      <c r="R91" s="10"/>
      <c r="S91" s="10"/>
      <c r="T91" s="10"/>
      <c r="U91" s="10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27" customHeight="1" x14ac:dyDescent="0.25">
      <c r="A92" s="35" t="s">
        <v>30</v>
      </c>
      <c r="B92" s="18">
        <f t="shared" ref="B92:I92" si="39">SUM(B93:B93)</f>
        <v>8025</v>
      </c>
      <c r="C92" s="18">
        <f t="shared" si="39"/>
        <v>15</v>
      </c>
      <c r="D92" s="27">
        <f t="shared" si="39"/>
        <v>87</v>
      </c>
      <c r="E92" s="18">
        <f t="shared" si="39"/>
        <v>3226</v>
      </c>
      <c r="F92" s="27">
        <f t="shared" si="39"/>
        <v>2620</v>
      </c>
      <c r="G92" s="18">
        <f t="shared" si="39"/>
        <v>20</v>
      </c>
      <c r="H92" s="18">
        <f t="shared" si="39"/>
        <v>145</v>
      </c>
      <c r="I92" s="27">
        <f t="shared" si="39"/>
        <v>2179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21.75" customHeight="1" x14ac:dyDescent="0.25">
      <c r="A93" s="36" t="s">
        <v>13</v>
      </c>
      <c r="B93" s="18">
        <f t="shared" ref="B93:B95" si="40">+E93+F93+I93</f>
        <v>8025</v>
      </c>
      <c r="C93" s="13">
        <v>15</v>
      </c>
      <c r="D93" s="14">
        <v>87</v>
      </c>
      <c r="E93" s="13">
        <v>3226</v>
      </c>
      <c r="F93" s="14">
        <v>2620</v>
      </c>
      <c r="G93" s="13">
        <v>20</v>
      </c>
      <c r="H93" s="13">
        <v>145</v>
      </c>
      <c r="I93" s="14">
        <v>2179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27" customHeight="1" x14ac:dyDescent="0.25">
      <c r="A94" s="35" t="s">
        <v>14</v>
      </c>
      <c r="B94" s="18">
        <f t="shared" ref="B94:I94" si="41">SUM(B95:B95)</f>
        <v>6522</v>
      </c>
      <c r="C94" s="18">
        <f t="shared" si="41"/>
        <v>9</v>
      </c>
      <c r="D94" s="27">
        <f t="shared" si="41"/>
        <v>68</v>
      </c>
      <c r="E94" s="18">
        <f t="shared" si="41"/>
        <v>4269</v>
      </c>
      <c r="F94" s="27">
        <f t="shared" si="41"/>
        <v>2096</v>
      </c>
      <c r="G94" s="18">
        <f t="shared" si="41"/>
        <v>2</v>
      </c>
      <c r="H94" s="18">
        <f t="shared" si="41"/>
        <v>8</v>
      </c>
      <c r="I94" s="27">
        <f t="shared" si="41"/>
        <v>157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20.100000000000001" customHeight="1" x14ac:dyDescent="0.25">
      <c r="A95" s="36" t="s">
        <v>13</v>
      </c>
      <c r="B95" s="18">
        <f t="shared" si="40"/>
        <v>6522</v>
      </c>
      <c r="C95" s="13">
        <v>9</v>
      </c>
      <c r="D95" s="14">
        <v>68</v>
      </c>
      <c r="E95" s="13">
        <v>4269</v>
      </c>
      <c r="F95" s="14">
        <v>2096</v>
      </c>
      <c r="G95" s="13">
        <v>2</v>
      </c>
      <c r="H95" s="13">
        <v>8</v>
      </c>
      <c r="I95" s="14">
        <v>157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20.100000000000001" customHeight="1" x14ac:dyDescent="0.25">
      <c r="A96" s="35" t="s">
        <v>15</v>
      </c>
      <c r="B96" s="18">
        <f t="shared" ref="B96:I99" si="42">SUM(B97:B97)</f>
        <v>450</v>
      </c>
      <c r="C96" s="18">
        <f t="shared" si="42"/>
        <v>0</v>
      </c>
      <c r="D96" s="27">
        <f t="shared" si="42"/>
        <v>0</v>
      </c>
      <c r="E96" s="18">
        <f t="shared" si="42"/>
        <v>0</v>
      </c>
      <c r="F96" s="27">
        <f t="shared" si="42"/>
        <v>450</v>
      </c>
      <c r="G96" s="18">
        <f t="shared" si="42"/>
        <v>0</v>
      </c>
      <c r="H96" s="18">
        <f t="shared" si="42"/>
        <v>0</v>
      </c>
      <c r="I96" s="27">
        <f t="shared" si="42"/>
        <v>0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22.5" customHeight="1" x14ac:dyDescent="0.25">
      <c r="A97" s="36" t="s">
        <v>13</v>
      </c>
      <c r="B97" s="18">
        <f>+E97+F97+I97</f>
        <v>450</v>
      </c>
      <c r="C97" s="13">
        <v>0</v>
      </c>
      <c r="D97" s="14">
        <v>0</v>
      </c>
      <c r="E97" s="13">
        <v>0</v>
      </c>
      <c r="F97" s="14">
        <v>450</v>
      </c>
      <c r="G97" s="13">
        <v>0</v>
      </c>
      <c r="H97" s="13">
        <v>0</v>
      </c>
      <c r="I97" s="14">
        <v>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20.100000000000001" customHeight="1" x14ac:dyDescent="0.25">
      <c r="A98" s="34" t="s">
        <v>49</v>
      </c>
      <c r="B98" s="18"/>
      <c r="C98" s="13"/>
      <c r="D98" s="14"/>
      <c r="E98" s="13"/>
      <c r="F98" s="14"/>
      <c r="G98" s="13"/>
      <c r="H98" s="13"/>
      <c r="I98" s="14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20.100000000000001" customHeight="1" x14ac:dyDescent="0.25">
      <c r="A99" s="35" t="s">
        <v>26</v>
      </c>
      <c r="B99" s="18">
        <f t="shared" si="42"/>
        <v>252</v>
      </c>
      <c r="C99" s="18">
        <f t="shared" si="42"/>
        <v>0</v>
      </c>
      <c r="D99" s="27">
        <f t="shared" si="42"/>
        <v>0</v>
      </c>
      <c r="E99" s="18">
        <f t="shared" si="42"/>
        <v>0</v>
      </c>
      <c r="F99" s="27">
        <f t="shared" si="42"/>
        <v>252</v>
      </c>
      <c r="G99" s="18">
        <f t="shared" si="42"/>
        <v>0</v>
      </c>
      <c r="H99" s="18">
        <f t="shared" si="42"/>
        <v>0</v>
      </c>
      <c r="I99" s="27">
        <f t="shared" si="42"/>
        <v>0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20.100000000000001" customHeight="1" x14ac:dyDescent="0.25">
      <c r="A100" s="36" t="s">
        <v>13</v>
      </c>
      <c r="B100" s="18">
        <f>+E100+F100+I100</f>
        <v>252</v>
      </c>
      <c r="C100" s="13">
        <v>0</v>
      </c>
      <c r="D100" s="14">
        <v>0</v>
      </c>
      <c r="E100" s="13">
        <v>0</v>
      </c>
      <c r="F100" s="14">
        <v>252</v>
      </c>
      <c r="G100" s="13">
        <v>0</v>
      </c>
      <c r="H100" s="13">
        <v>0</v>
      </c>
      <c r="I100" s="14">
        <v>0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27" customHeight="1" x14ac:dyDescent="0.25">
      <c r="A101" s="35" t="s">
        <v>16</v>
      </c>
      <c r="B101" s="18">
        <f t="shared" ref="B101:I101" si="43">SUM(B102:B102)</f>
        <v>534</v>
      </c>
      <c r="C101" s="18">
        <f t="shared" si="43"/>
        <v>1</v>
      </c>
      <c r="D101" s="27">
        <f t="shared" si="43"/>
        <v>8</v>
      </c>
      <c r="E101" s="18">
        <f t="shared" si="43"/>
        <v>189</v>
      </c>
      <c r="F101" s="44">
        <f t="shared" si="43"/>
        <v>345</v>
      </c>
      <c r="G101" s="18">
        <f t="shared" si="43"/>
        <v>0</v>
      </c>
      <c r="H101" s="18">
        <f t="shared" si="43"/>
        <v>0</v>
      </c>
      <c r="I101" s="27">
        <f t="shared" si="43"/>
        <v>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20.100000000000001" customHeight="1" x14ac:dyDescent="0.25">
      <c r="A102" s="36" t="s">
        <v>13</v>
      </c>
      <c r="B102" s="18">
        <f>+E102+F102+I102</f>
        <v>534</v>
      </c>
      <c r="C102" s="13">
        <v>1</v>
      </c>
      <c r="D102" s="14">
        <v>8</v>
      </c>
      <c r="E102" s="13">
        <v>189</v>
      </c>
      <c r="F102" s="14">
        <v>345</v>
      </c>
      <c r="G102" s="13">
        <v>0</v>
      </c>
      <c r="H102" s="13">
        <v>0</v>
      </c>
      <c r="I102" s="14">
        <v>0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27" customHeight="1" x14ac:dyDescent="0.25">
      <c r="A103" s="35" t="s">
        <v>31</v>
      </c>
      <c r="B103" s="18">
        <f t="shared" ref="B103:I103" si="44">SUM(B104:B104)</f>
        <v>861</v>
      </c>
      <c r="C103" s="18">
        <f t="shared" si="44"/>
        <v>2</v>
      </c>
      <c r="D103" s="27">
        <f t="shared" si="44"/>
        <v>7</v>
      </c>
      <c r="E103" s="18">
        <f t="shared" si="44"/>
        <v>861</v>
      </c>
      <c r="F103" s="27">
        <f t="shared" si="44"/>
        <v>0</v>
      </c>
      <c r="G103" s="18">
        <f t="shared" si="44"/>
        <v>0</v>
      </c>
      <c r="H103" s="18">
        <f t="shared" si="44"/>
        <v>0</v>
      </c>
      <c r="I103" s="27">
        <f t="shared" si="44"/>
        <v>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20.100000000000001" customHeight="1" x14ac:dyDescent="0.25">
      <c r="A104" s="36" t="s">
        <v>13</v>
      </c>
      <c r="B104" s="18">
        <f>+E104+F104+I104</f>
        <v>861</v>
      </c>
      <c r="C104" s="13">
        <v>2</v>
      </c>
      <c r="D104" s="14">
        <v>7</v>
      </c>
      <c r="E104" s="13">
        <v>861</v>
      </c>
      <c r="F104" s="14">
        <v>0</v>
      </c>
      <c r="G104" s="13"/>
      <c r="H104" s="13"/>
      <c r="I104" s="1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x14ac:dyDescent="0.25">
      <c r="A105" s="34" t="s">
        <v>27</v>
      </c>
      <c r="B105" s="18">
        <f>B106+B112+B114+B116+B122</f>
        <v>89305</v>
      </c>
      <c r="C105" s="18">
        <f>C106+C112+C114+C116+C122</f>
        <v>1017</v>
      </c>
      <c r="D105" s="18">
        <f>D106+D112+D114+D116+D122</f>
        <v>1067</v>
      </c>
      <c r="E105" s="18">
        <f>E106+E112+E114+E116+E122</f>
        <v>56418</v>
      </c>
      <c r="F105" s="18">
        <f>F106+F112+F114+F116+F122+F110+F120+F118+F124+F126</f>
        <v>81650</v>
      </c>
      <c r="G105" s="18">
        <f>G106+G112+G114+G116+G122+G108+G120</f>
        <v>414</v>
      </c>
      <c r="H105" s="18">
        <f>H106+H112+H114+H116+H122+H108+H120</f>
        <v>436</v>
      </c>
      <c r="I105" s="47">
        <f>I106+I112+I114+I116+I122+I108+I120</f>
        <v>8929</v>
      </c>
      <c r="K105" s="10"/>
      <c r="L105" s="46"/>
      <c r="M105" s="10"/>
      <c r="N105" s="10"/>
      <c r="O105" s="10"/>
      <c r="P105" s="10"/>
      <c r="Q105" s="10"/>
      <c r="R105" s="10"/>
      <c r="S105" s="10"/>
      <c r="T105" s="10"/>
      <c r="U105" s="10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27" customHeight="1" x14ac:dyDescent="0.25">
      <c r="A106" s="35" t="s">
        <v>12</v>
      </c>
      <c r="B106" s="18">
        <f t="shared" ref="B106:I106" si="45">SUM(B107:B107)</f>
        <v>64197</v>
      </c>
      <c r="C106" s="18">
        <f>SUM(C107:C107)</f>
        <v>1004</v>
      </c>
      <c r="D106" s="27">
        <f t="shared" si="45"/>
        <v>1004</v>
      </c>
      <c r="E106" s="18">
        <f t="shared" si="45"/>
        <v>43358</v>
      </c>
      <c r="F106" s="27">
        <f t="shared" si="45"/>
        <v>12905</v>
      </c>
      <c r="G106" s="18">
        <f t="shared" si="45"/>
        <v>405</v>
      </c>
      <c r="H106" s="18">
        <f t="shared" si="45"/>
        <v>405</v>
      </c>
      <c r="I106" s="27">
        <f t="shared" si="45"/>
        <v>7934</v>
      </c>
      <c r="J106" s="46"/>
      <c r="K106" s="46"/>
      <c r="L106" s="46"/>
      <c r="M106" s="46"/>
      <c r="N106" s="10"/>
      <c r="O106" s="10"/>
      <c r="P106" s="10"/>
      <c r="Q106" s="10"/>
      <c r="R106" s="10"/>
      <c r="S106" s="10"/>
      <c r="T106" s="10"/>
      <c r="U106" s="10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20.100000000000001" customHeight="1" x14ac:dyDescent="0.25">
      <c r="A107" s="36" t="s">
        <v>13</v>
      </c>
      <c r="B107" s="18">
        <f>+E107+F107+I107</f>
        <v>64197</v>
      </c>
      <c r="C107" s="2">
        <v>1004</v>
      </c>
      <c r="D107" s="2">
        <v>1004</v>
      </c>
      <c r="E107" s="2">
        <v>43358</v>
      </c>
      <c r="F107" s="2">
        <v>12905</v>
      </c>
      <c r="G107" s="2">
        <v>405</v>
      </c>
      <c r="H107" s="2">
        <v>405</v>
      </c>
      <c r="I107" s="26">
        <v>7934</v>
      </c>
      <c r="K107" s="46"/>
      <c r="L107" s="46"/>
      <c r="M107" s="10"/>
      <c r="N107" s="10"/>
      <c r="O107" s="10"/>
      <c r="P107" s="10"/>
      <c r="Q107" s="10"/>
      <c r="R107" s="10"/>
      <c r="S107" s="10"/>
      <c r="T107" s="10"/>
      <c r="U107" s="10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20.100000000000001" customHeight="1" x14ac:dyDescent="0.25">
      <c r="A108" s="35" t="s">
        <v>20</v>
      </c>
      <c r="B108" s="18">
        <f t="shared" ref="B108:I110" si="46">SUM(B109:B109)</f>
        <v>18</v>
      </c>
      <c r="C108" s="18">
        <f t="shared" si="46"/>
        <v>0</v>
      </c>
      <c r="D108" s="27">
        <f t="shared" si="46"/>
        <v>0</v>
      </c>
      <c r="E108" s="18">
        <f t="shared" si="46"/>
        <v>0</v>
      </c>
      <c r="F108" s="27">
        <f t="shared" si="46"/>
        <v>0</v>
      </c>
      <c r="G108" s="18">
        <f t="shared" si="46"/>
        <v>3</v>
      </c>
      <c r="H108" s="18">
        <f t="shared" si="46"/>
        <v>6</v>
      </c>
      <c r="I108" s="27">
        <f t="shared" si="46"/>
        <v>18</v>
      </c>
      <c r="K108" s="46"/>
      <c r="L108" s="46"/>
      <c r="M108" s="10"/>
      <c r="N108" s="10"/>
      <c r="O108" s="10"/>
      <c r="P108" s="10"/>
      <c r="Q108" s="10"/>
      <c r="R108" s="10"/>
      <c r="S108" s="10"/>
      <c r="T108" s="10"/>
      <c r="U108" s="10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20.100000000000001" customHeight="1" x14ac:dyDescent="0.25">
      <c r="A109" s="36" t="s">
        <v>13</v>
      </c>
      <c r="B109" s="18">
        <f>+E109+F109+I109</f>
        <v>18</v>
      </c>
      <c r="C109" s="2">
        <v>0</v>
      </c>
      <c r="D109" s="26">
        <v>0</v>
      </c>
      <c r="E109" s="2">
        <v>0</v>
      </c>
      <c r="F109" s="26">
        <v>0</v>
      </c>
      <c r="G109" s="2">
        <v>3</v>
      </c>
      <c r="H109" s="2">
        <v>6</v>
      </c>
      <c r="I109" s="26">
        <v>18</v>
      </c>
      <c r="K109" s="46"/>
      <c r="L109" s="46"/>
      <c r="M109" s="10"/>
      <c r="N109" s="10"/>
      <c r="O109" s="10"/>
      <c r="P109" s="10"/>
      <c r="Q109" s="10"/>
      <c r="R109" s="10"/>
      <c r="S109" s="10"/>
      <c r="T109" s="10"/>
      <c r="U109" s="10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20.100000000000001" customHeight="1" x14ac:dyDescent="0.25">
      <c r="A110" s="35" t="s">
        <v>30</v>
      </c>
      <c r="B110" s="18">
        <f t="shared" ref="B110" si="47">SUM(B111:B111)</f>
        <v>30</v>
      </c>
      <c r="C110" s="18">
        <f t="shared" si="46"/>
        <v>0</v>
      </c>
      <c r="D110" s="27">
        <f t="shared" si="46"/>
        <v>0</v>
      </c>
      <c r="E110" s="18">
        <f t="shared" si="46"/>
        <v>0</v>
      </c>
      <c r="F110" s="27">
        <f t="shared" si="46"/>
        <v>30</v>
      </c>
      <c r="G110" s="18">
        <f t="shared" si="46"/>
        <v>0</v>
      </c>
      <c r="H110" s="18">
        <f t="shared" si="46"/>
        <v>0</v>
      </c>
      <c r="I110" s="27">
        <f t="shared" si="46"/>
        <v>0</v>
      </c>
      <c r="K110" s="46"/>
      <c r="L110" s="46"/>
      <c r="M110" s="10"/>
      <c r="N110" s="10"/>
      <c r="O110" s="10"/>
      <c r="P110" s="10"/>
      <c r="Q110" s="10"/>
      <c r="R110" s="10"/>
      <c r="S110" s="10"/>
      <c r="T110" s="10"/>
      <c r="U110" s="10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20.100000000000001" customHeight="1" x14ac:dyDescent="0.25">
      <c r="A111" s="36" t="s">
        <v>13</v>
      </c>
      <c r="B111" s="18">
        <f t="shared" ref="B111" si="48">+E111+F111+I111</f>
        <v>30</v>
      </c>
      <c r="C111" s="2">
        <v>0</v>
      </c>
      <c r="D111" s="26">
        <v>0</v>
      </c>
      <c r="E111" s="2">
        <v>0</v>
      </c>
      <c r="F111" s="26">
        <v>30</v>
      </c>
      <c r="G111" s="2">
        <v>0</v>
      </c>
      <c r="H111" s="2">
        <v>0</v>
      </c>
      <c r="I111" s="26">
        <v>0</v>
      </c>
      <c r="K111" s="46"/>
      <c r="L111" s="46"/>
      <c r="M111" s="10"/>
      <c r="N111" s="10"/>
      <c r="O111" s="10"/>
      <c r="P111" s="10"/>
      <c r="Q111" s="10"/>
      <c r="R111" s="10"/>
      <c r="S111" s="10"/>
      <c r="T111" s="10"/>
      <c r="U111" s="10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20.100000000000001" customHeight="1" x14ac:dyDescent="0.25">
      <c r="A112" s="35" t="s">
        <v>14</v>
      </c>
      <c r="B112" s="18">
        <f t="shared" ref="B112:I112" si="49">SUM(B113:B113)</f>
        <v>18331</v>
      </c>
      <c r="C112" s="18">
        <f t="shared" si="49"/>
        <v>7</v>
      </c>
      <c r="D112" s="27">
        <f t="shared" si="49"/>
        <v>20</v>
      </c>
      <c r="E112" s="18">
        <f t="shared" si="49"/>
        <v>6855</v>
      </c>
      <c r="F112" s="27">
        <f t="shared" si="49"/>
        <v>11140</v>
      </c>
      <c r="G112" s="18">
        <f t="shared" si="49"/>
        <v>3</v>
      </c>
      <c r="H112" s="18">
        <f t="shared" si="49"/>
        <v>16</v>
      </c>
      <c r="I112" s="27">
        <f t="shared" si="49"/>
        <v>336</v>
      </c>
      <c r="K112" s="10"/>
      <c r="L112" s="46"/>
      <c r="M112" s="10"/>
      <c r="N112" s="10"/>
      <c r="O112" s="10"/>
      <c r="P112" s="10"/>
      <c r="Q112" s="10"/>
      <c r="R112" s="10"/>
      <c r="S112" s="10"/>
      <c r="T112" s="10"/>
      <c r="U112" s="10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20.100000000000001" customHeight="1" x14ac:dyDescent="0.25">
      <c r="A113" s="36" t="s">
        <v>13</v>
      </c>
      <c r="B113" s="18">
        <f>+E113+F113+I113</f>
        <v>18331</v>
      </c>
      <c r="C113" s="2">
        <v>7</v>
      </c>
      <c r="D113" s="2">
        <v>20</v>
      </c>
      <c r="E113" s="2">
        <v>6855</v>
      </c>
      <c r="F113" s="2">
        <v>11140</v>
      </c>
      <c r="G113" s="2">
        <v>3</v>
      </c>
      <c r="H113" s="2">
        <v>16</v>
      </c>
      <c r="I113" s="26">
        <v>336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20.100000000000001" customHeight="1" x14ac:dyDescent="0.25">
      <c r="A114" s="35" t="s">
        <v>22</v>
      </c>
      <c r="B114" s="18">
        <f t="shared" ref="B114:I114" si="50">SUM(B115:B115)</f>
        <v>324</v>
      </c>
      <c r="C114" s="18">
        <f t="shared" si="50"/>
        <v>1</v>
      </c>
      <c r="D114" s="27">
        <f t="shared" si="50"/>
        <v>11</v>
      </c>
      <c r="E114" s="18">
        <f t="shared" si="50"/>
        <v>324</v>
      </c>
      <c r="F114" s="27">
        <f t="shared" si="50"/>
        <v>0</v>
      </c>
      <c r="G114" s="18">
        <f t="shared" si="50"/>
        <v>0</v>
      </c>
      <c r="H114" s="18">
        <f t="shared" si="50"/>
        <v>0</v>
      </c>
      <c r="I114" s="27">
        <f t="shared" si="50"/>
        <v>0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20.100000000000001" customHeight="1" x14ac:dyDescent="0.25">
      <c r="A115" s="36" t="s">
        <v>13</v>
      </c>
      <c r="B115" s="18">
        <f>+E115+F115+I115</f>
        <v>324</v>
      </c>
      <c r="C115" s="2">
        <v>1</v>
      </c>
      <c r="D115" s="2">
        <v>11</v>
      </c>
      <c r="E115" s="2">
        <v>324</v>
      </c>
      <c r="F115" s="2">
        <v>0</v>
      </c>
      <c r="G115" s="2">
        <v>0</v>
      </c>
      <c r="H115" s="2">
        <v>0</v>
      </c>
      <c r="I115" s="26">
        <v>0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27" customHeight="1" x14ac:dyDescent="0.25">
      <c r="A116" s="35" t="s">
        <v>15</v>
      </c>
      <c r="B116" s="18">
        <f t="shared" ref="B116:I120" si="51">SUM(B117:B117)</f>
        <v>6138</v>
      </c>
      <c r="C116" s="18">
        <f t="shared" si="51"/>
        <v>4</v>
      </c>
      <c r="D116" s="27">
        <f t="shared" si="51"/>
        <v>29</v>
      </c>
      <c r="E116" s="18">
        <f t="shared" si="51"/>
        <v>5566</v>
      </c>
      <c r="F116" s="27">
        <f t="shared" si="51"/>
        <v>0</v>
      </c>
      <c r="G116" s="18">
        <f t="shared" si="51"/>
        <v>2</v>
      </c>
      <c r="H116" s="18">
        <f t="shared" si="51"/>
        <v>8</v>
      </c>
      <c r="I116" s="27">
        <f t="shared" si="51"/>
        <v>572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8.95" customHeight="1" x14ac:dyDescent="0.25">
      <c r="A117" s="36" t="s">
        <v>13</v>
      </c>
      <c r="B117" s="18">
        <f>+E117+F117+I117</f>
        <v>6138</v>
      </c>
      <c r="C117" s="2">
        <v>4</v>
      </c>
      <c r="D117" s="2">
        <v>29</v>
      </c>
      <c r="E117" s="2">
        <v>5566</v>
      </c>
      <c r="F117" s="2">
        <v>0</v>
      </c>
      <c r="G117" s="2">
        <v>2</v>
      </c>
      <c r="H117" s="2">
        <v>8</v>
      </c>
      <c r="I117" s="26">
        <v>572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8.95" customHeight="1" x14ac:dyDescent="0.25">
      <c r="A118" s="35" t="s">
        <v>26</v>
      </c>
      <c r="B118" s="18">
        <f t="shared" ref="B118:I118" si="52">SUM(B119:B119)</f>
        <v>180</v>
      </c>
      <c r="C118" s="18">
        <f t="shared" si="52"/>
        <v>0</v>
      </c>
      <c r="D118" s="27">
        <f t="shared" si="52"/>
        <v>0</v>
      </c>
      <c r="E118" s="18">
        <f t="shared" si="52"/>
        <v>0</v>
      </c>
      <c r="F118" s="27">
        <f t="shared" si="52"/>
        <v>180</v>
      </c>
      <c r="G118" s="18">
        <f t="shared" si="52"/>
        <v>0</v>
      </c>
      <c r="H118" s="18">
        <f t="shared" si="52"/>
        <v>0</v>
      </c>
      <c r="I118" s="27">
        <f t="shared" si="52"/>
        <v>0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8.95" customHeight="1" x14ac:dyDescent="0.25">
      <c r="A119" s="36" t="s">
        <v>13</v>
      </c>
      <c r="B119" s="18">
        <f>+E119+F119+I119</f>
        <v>180</v>
      </c>
      <c r="C119" s="13">
        <v>0</v>
      </c>
      <c r="D119" s="14">
        <v>0</v>
      </c>
      <c r="E119" s="13">
        <v>0</v>
      </c>
      <c r="F119" s="14">
        <v>180</v>
      </c>
      <c r="G119" s="13">
        <v>0</v>
      </c>
      <c r="H119" s="13">
        <v>0</v>
      </c>
      <c r="I119" s="14">
        <v>0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27" customHeight="1" x14ac:dyDescent="0.25">
      <c r="A120" s="35" t="s">
        <v>16</v>
      </c>
      <c r="B120" s="18">
        <f t="shared" si="51"/>
        <v>366</v>
      </c>
      <c r="C120" s="18">
        <f t="shared" si="51"/>
        <v>0</v>
      </c>
      <c r="D120" s="27">
        <f t="shared" si="51"/>
        <v>0</v>
      </c>
      <c r="E120" s="18">
        <f t="shared" si="51"/>
        <v>0</v>
      </c>
      <c r="F120" s="27">
        <f t="shared" si="51"/>
        <v>297</v>
      </c>
      <c r="G120" s="18">
        <f t="shared" si="51"/>
        <v>1</v>
      </c>
      <c r="H120" s="18">
        <f t="shared" si="51"/>
        <v>1</v>
      </c>
      <c r="I120" s="27">
        <f t="shared" si="51"/>
        <v>69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8" customHeight="1" x14ac:dyDescent="0.25">
      <c r="A121" s="36" t="s">
        <v>13</v>
      </c>
      <c r="B121" s="18">
        <f>+E121+F121+I121</f>
        <v>366</v>
      </c>
      <c r="C121" s="2">
        <v>0</v>
      </c>
      <c r="D121" s="26">
        <v>0</v>
      </c>
      <c r="E121" s="2">
        <v>0</v>
      </c>
      <c r="F121" s="26">
        <v>297</v>
      </c>
      <c r="G121" s="2">
        <v>1</v>
      </c>
      <c r="H121" s="2">
        <v>1</v>
      </c>
      <c r="I121" s="26">
        <v>69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x14ac:dyDescent="0.25">
      <c r="A122" s="35" t="s">
        <v>17</v>
      </c>
      <c r="B122" s="18">
        <f t="shared" ref="B122:I122" si="53">SUM(B123:B123)</f>
        <v>315</v>
      </c>
      <c r="C122" s="18">
        <f t="shared" si="53"/>
        <v>1</v>
      </c>
      <c r="D122" s="27">
        <f t="shared" si="53"/>
        <v>3</v>
      </c>
      <c r="E122" s="48">
        <f t="shared" si="53"/>
        <v>315</v>
      </c>
      <c r="F122" s="27">
        <f t="shared" si="53"/>
        <v>0</v>
      </c>
      <c r="G122" s="18">
        <f t="shared" si="53"/>
        <v>0</v>
      </c>
      <c r="H122" s="18">
        <f t="shared" si="53"/>
        <v>0</v>
      </c>
      <c r="I122" s="27">
        <f t="shared" si="53"/>
        <v>0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8" customHeight="1" x14ac:dyDescent="0.25">
      <c r="A123" s="36" t="s">
        <v>13</v>
      </c>
      <c r="B123" s="18">
        <f>+E123+F123+I123</f>
        <v>315</v>
      </c>
      <c r="C123" s="2">
        <v>1</v>
      </c>
      <c r="D123" s="2">
        <v>3</v>
      </c>
      <c r="E123" s="2">
        <v>315</v>
      </c>
      <c r="F123" s="2">
        <v>0</v>
      </c>
      <c r="G123" s="2">
        <v>0</v>
      </c>
      <c r="H123" s="2">
        <v>0</v>
      </c>
      <c r="I123" s="26">
        <v>0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8" customHeight="1" x14ac:dyDescent="0.25">
      <c r="A124" s="35" t="s">
        <v>18</v>
      </c>
      <c r="B124" s="18">
        <f t="shared" ref="B124:I124" si="54">SUM(B125:B125)</f>
        <v>13739</v>
      </c>
      <c r="C124" s="18">
        <f t="shared" si="54"/>
        <v>0</v>
      </c>
      <c r="D124" s="18">
        <f t="shared" si="54"/>
        <v>0</v>
      </c>
      <c r="E124" s="18">
        <f t="shared" si="54"/>
        <v>0</v>
      </c>
      <c r="F124" s="27">
        <f t="shared" si="54"/>
        <v>13739</v>
      </c>
      <c r="G124" s="16">
        <f t="shared" si="54"/>
        <v>0</v>
      </c>
      <c r="H124" s="16">
        <f t="shared" si="54"/>
        <v>0</v>
      </c>
      <c r="I124" s="17">
        <f t="shared" si="54"/>
        <v>0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8" customHeight="1" x14ac:dyDescent="0.25">
      <c r="A125" s="36" t="s">
        <v>13</v>
      </c>
      <c r="B125" s="18">
        <f>+E125+F125+I125</f>
        <v>13739</v>
      </c>
      <c r="C125" s="2">
        <v>0</v>
      </c>
      <c r="D125" s="2">
        <v>0</v>
      </c>
      <c r="E125" s="2">
        <v>0</v>
      </c>
      <c r="F125" s="2">
        <v>13739</v>
      </c>
      <c r="G125" s="2">
        <v>0</v>
      </c>
      <c r="H125" s="2">
        <v>0</v>
      </c>
      <c r="I125" s="26">
        <v>0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8" customHeight="1" x14ac:dyDescent="0.25">
      <c r="A126" s="35" t="s">
        <v>31</v>
      </c>
      <c r="B126" s="18">
        <f t="shared" ref="B126:I126" si="55">SUM(B127:B127)</f>
        <v>43359</v>
      </c>
      <c r="C126" s="18">
        <f t="shared" si="55"/>
        <v>0</v>
      </c>
      <c r="D126" s="18">
        <f t="shared" si="55"/>
        <v>0</v>
      </c>
      <c r="E126" s="18">
        <f t="shared" si="55"/>
        <v>0</v>
      </c>
      <c r="F126" s="27">
        <f t="shared" si="55"/>
        <v>43359</v>
      </c>
      <c r="G126" s="16">
        <f t="shared" si="55"/>
        <v>0</v>
      </c>
      <c r="H126" s="16">
        <f t="shared" si="55"/>
        <v>0</v>
      </c>
      <c r="I126" s="17">
        <f t="shared" si="55"/>
        <v>0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8" customHeight="1" x14ac:dyDescent="0.25">
      <c r="A127" s="36" t="s">
        <v>13</v>
      </c>
      <c r="B127" s="18">
        <f>+E127+F127+I127</f>
        <v>43359</v>
      </c>
      <c r="C127" s="2">
        <v>0</v>
      </c>
      <c r="D127" s="2">
        <v>0</v>
      </c>
      <c r="E127" s="2">
        <v>0</v>
      </c>
      <c r="F127" s="2">
        <v>43359</v>
      </c>
      <c r="G127" s="2">
        <v>0</v>
      </c>
      <c r="H127" s="2">
        <v>0</v>
      </c>
      <c r="I127" s="26">
        <v>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x14ac:dyDescent="0.25">
      <c r="A128" s="39"/>
      <c r="B128" s="20"/>
      <c r="C128" s="20"/>
      <c r="D128" s="21"/>
      <c r="E128" s="20"/>
      <c r="F128" s="21"/>
      <c r="G128" s="20"/>
      <c r="H128" s="20"/>
      <c r="I128" s="31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x14ac:dyDescent="0.25">
      <c r="A129" s="4" t="s">
        <v>40</v>
      </c>
      <c r="B129" s="5"/>
      <c r="C129" s="5"/>
      <c r="D129" s="5"/>
      <c r="E129" s="5"/>
      <c r="F129" s="5"/>
      <c r="G129" s="5"/>
      <c r="H129" s="5"/>
      <c r="I129" s="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5">
      <c r="A130" s="6" t="s">
        <v>41</v>
      </c>
      <c r="B130" s="5"/>
      <c r="C130" s="5"/>
      <c r="D130" s="5"/>
      <c r="E130" s="5"/>
      <c r="F130" s="5"/>
      <c r="G130" s="5"/>
      <c r="H130" s="5"/>
      <c r="I130" s="1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5">
      <c r="A131" s="5" t="s">
        <v>37</v>
      </c>
      <c r="B131" s="5"/>
      <c r="C131" s="5"/>
      <c r="D131" s="5"/>
      <c r="E131" s="5"/>
      <c r="F131" s="5"/>
      <c r="G131" s="5"/>
      <c r="H131" s="5"/>
      <c r="I131" s="1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5">
      <c r="A132" s="5" t="s">
        <v>45</v>
      </c>
      <c r="B132" s="7"/>
      <c r="C132" s="8"/>
      <c r="D132" s="8"/>
      <c r="E132" s="8"/>
      <c r="F132" s="8"/>
      <c r="G132" s="8"/>
      <c r="H132" s="8"/>
      <c r="I132" s="1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x14ac:dyDescent="0.25">
      <c r="A133" s="5" t="s">
        <v>38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x14ac:dyDescent="0.25">
      <c r="A134" s="5" t="s">
        <v>42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x14ac:dyDescent="0.25">
      <c r="A135" s="5" t="s">
        <v>43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x14ac:dyDescent="0.25">
      <c r="A136" s="7" t="s">
        <v>28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x14ac:dyDescent="0.25">
      <c r="A137" s="5" t="s">
        <v>29</v>
      </c>
      <c r="I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1" t="s">
        <v>44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K142" s="10"/>
    </row>
    <row r="143" spans="1:31" x14ac:dyDescent="0.25">
      <c r="K143" s="10"/>
    </row>
    <row r="144" spans="1:31" x14ac:dyDescent="0.25">
      <c r="K144" s="10"/>
    </row>
    <row r="145" spans="11:11" x14ac:dyDescent="0.25">
      <c r="K145" s="10"/>
    </row>
    <row r="146" spans="11:11" x14ac:dyDescent="0.25">
      <c r="K146" s="10"/>
    </row>
    <row r="147" spans="11:11" x14ac:dyDescent="0.25">
      <c r="K147" s="10"/>
    </row>
    <row r="148" spans="11:11" x14ac:dyDescent="0.25">
      <c r="K148" s="10"/>
    </row>
    <row r="149" spans="11:11" x14ac:dyDescent="0.25">
      <c r="K149" s="10"/>
    </row>
    <row r="150" spans="11:11" x14ac:dyDescent="0.25">
      <c r="K150" s="10"/>
    </row>
    <row r="151" spans="11:11" x14ac:dyDescent="0.25">
      <c r="K151" s="10"/>
    </row>
    <row r="152" spans="11:11" x14ac:dyDescent="0.25">
      <c r="K152" s="10"/>
    </row>
    <row r="153" spans="11:11" x14ac:dyDescent="0.25">
      <c r="K153" s="10"/>
    </row>
    <row r="154" spans="11:11" x14ac:dyDescent="0.25">
      <c r="K154" s="10"/>
    </row>
    <row r="155" spans="11:11" x14ac:dyDescent="0.25">
      <c r="K155" s="10"/>
    </row>
    <row r="156" spans="11:11" x14ac:dyDescent="0.25">
      <c r="K156" s="10"/>
    </row>
    <row r="157" spans="11:11" x14ac:dyDescent="0.25">
      <c r="K157" s="10"/>
    </row>
    <row r="158" spans="11:11" x14ac:dyDescent="0.25">
      <c r="K158" s="10"/>
    </row>
    <row r="159" spans="11:11" x14ac:dyDescent="0.25">
      <c r="K159" s="10"/>
    </row>
    <row r="160" spans="11:11" x14ac:dyDescent="0.25">
      <c r="K160" s="10"/>
    </row>
    <row r="161" spans="11:11" x14ac:dyDescent="0.25">
      <c r="K161" s="10"/>
    </row>
    <row r="162" spans="11:11" x14ac:dyDescent="0.25">
      <c r="K162" s="10"/>
    </row>
    <row r="163" spans="11:11" x14ac:dyDescent="0.25">
      <c r="K163" s="10"/>
    </row>
    <row r="164" spans="11:11" x14ac:dyDescent="0.25">
      <c r="K164" s="10"/>
    </row>
    <row r="165" spans="11:11" x14ac:dyDescent="0.25">
      <c r="K165" s="10"/>
    </row>
    <row r="166" spans="11:11" x14ac:dyDescent="0.25">
      <c r="K166" s="10"/>
    </row>
    <row r="167" spans="11:11" x14ac:dyDescent="0.25">
      <c r="K167" s="10"/>
    </row>
    <row r="168" spans="11:11" x14ac:dyDescent="0.25">
      <c r="K168" s="10"/>
    </row>
  </sheetData>
  <mergeCells count="10">
    <mergeCell ref="A1:I1"/>
    <mergeCell ref="A2:I2"/>
    <mergeCell ref="A3:I3"/>
    <mergeCell ref="A5:I5"/>
    <mergeCell ref="A6:I6"/>
    <mergeCell ref="A8:A10"/>
    <mergeCell ref="B8:B10"/>
    <mergeCell ref="C8:F8"/>
    <mergeCell ref="G8:I9"/>
    <mergeCell ref="C9:E9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21 B20:I20 B24:I24 B32 B42:H42 B44:I44 F46:I46 C52:I52 C54:I54 C61:I61 B66:C66 B40 B101:B104 G70:I70 G66:I66 G80 B67:B73 B84 B80:B81 B15 B25 B122:B123 B29 B57:B62 B46:B49 B107 B112:B117 B89:B95 B52:B53 B54:B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2024-08-05T21:11:50Z</cp:lastPrinted>
  <dcterms:created xsi:type="dcterms:W3CDTF">2022-03-04T17:09:21Z</dcterms:created>
  <dcterms:modified xsi:type="dcterms:W3CDTF">2024-09-05T16:31:19Z</dcterms:modified>
</cp:coreProperties>
</file>